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phubate\Backup\Download\"/>
    </mc:Choice>
  </mc:AlternateContent>
  <xr:revisionPtr revIDLastSave="0" documentId="13_ncr:1_{A0C03943-2FF5-4864-B29F-A3C8C93CEFA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ปกติ" sheetId="1" r:id="rId1"/>
    <sheet name="พิเศษ" sheetId="2" r:id="rId2"/>
    <sheet name="รวมปกติ" sheetId="3" r:id="rId3"/>
    <sheet name="รวมพิเศษ" sheetId="4" r:id="rId4"/>
    <sheet name="รวมปกติ+พิเศษ" sheetId="5" r:id="rId5"/>
  </sheets>
  <definedNames>
    <definedName name="_xlnm._FilterDatabase" localSheetId="0" hidden="1">ปกติ!$A$2:$R$3</definedName>
    <definedName name="ฟ1">ปกติ!$A$1</definedName>
    <definedName name="ฟ4">ปกติ!$C$4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5" i="1" l="1"/>
  <c r="C96" i="1"/>
  <c r="C17" i="1"/>
  <c r="C152" i="1"/>
  <c r="C138" i="1"/>
  <c r="C89" i="1"/>
  <c r="G182" i="1"/>
  <c r="G202" i="1"/>
  <c r="G194" i="1"/>
  <c r="G210" i="1" s="1"/>
  <c r="G178" i="1"/>
  <c r="C212" i="1"/>
  <c r="K152" i="1"/>
  <c r="K138" i="1"/>
  <c r="K213" i="2"/>
  <c r="K212" i="2"/>
  <c r="K211" i="2"/>
  <c r="K210" i="2"/>
  <c r="C213" i="2"/>
  <c r="C212" i="2"/>
  <c r="C211" i="2"/>
  <c r="C210" i="2"/>
  <c r="G213" i="2"/>
  <c r="G212" i="2"/>
  <c r="G211" i="2"/>
  <c r="G210" i="2"/>
  <c r="K213" i="1"/>
  <c r="K212" i="1"/>
  <c r="K211" i="1"/>
  <c r="C213" i="1"/>
  <c r="C211" i="1"/>
  <c r="C210" i="1"/>
  <c r="G211" i="1"/>
  <c r="G212" i="1"/>
  <c r="G213" i="1"/>
  <c r="O209" i="1"/>
  <c r="P209" i="1" s="1"/>
  <c r="Q209" i="1" s="1"/>
  <c r="L209" i="1"/>
  <c r="M209" i="1" s="1"/>
  <c r="D209" i="1"/>
  <c r="E209" i="1" s="1"/>
  <c r="H209" i="1"/>
  <c r="I209" i="1" s="1"/>
  <c r="O208" i="1"/>
  <c r="P208" i="1" s="1"/>
  <c r="Q208" i="1" s="1"/>
  <c r="L208" i="1"/>
  <c r="M208" i="1" s="1"/>
  <c r="D208" i="1"/>
  <c r="E208" i="1" s="1"/>
  <c r="H208" i="1"/>
  <c r="I208" i="1" s="1"/>
  <c r="O207" i="1"/>
  <c r="P207" i="1" s="1"/>
  <c r="Q207" i="1" s="1"/>
  <c r="L207" i="1"/>
  <c r="M207" i="1" s="1"/>
  <c r="D207" i="1"/>
  <c r="E207" i="1" s="1"/>
  <c r="H207" i="1"/>
  <c r="I207" i="1" s="1"/>
  <c r="O206" i="1"/>
  <c r="P206" i="1" s="1"/>
  <c r="L206" i="1"/>
  <c r="D206" i="1"/>
  <c r="H206" i="1"/>
  <c r="H207" i="2"/>
  <c r="H199" i="2"/>
  <c r="H208" i="2"/>
  <c r="I208" i="2" s="1"/>
  <c r="H200" i="2"/>
  <c r="O209" i="2"/>
  <c r="P209" i="2" s="1"/>
  <c r="Q209" i="2" s="1"/>
  <c r="L209" i="2"/>
  <c r="M209" i="2" s="1"/>
  <c r="D209" i="2"/>
  <c r="E209" i="2" s="1"/>
  <c r="H209" i="2"/>
  <c r="I209" i="2" s="1"/>
  <c r="O208" i="2"/>
  <c r="P208" i="2" s="1"/>
  <c r="Q208" i="2" s="1"/>
  <c r="L208" i="2"/>
  <c r="M208" i="2" s="1"/>
  <c r="D208" i="2"/>
  <c r="E208" i="2" s="1"/>
  <c r="O207" i="2"/>
  <c r="P207" i="2" s="1"/>
  <c r="Q207" i="2" s="1"/>
  <c r="L207" i="2"/>
  <c r="M207" i="2" s="1"/>
  <c r="D207" i="2"/>
  <c r="E207" i="2" s="1"/>
  <c r="O206" i="2"/>
  <c r="P206" i="2" s="1"/>
  <c r="L206" i="2"/>
  <c r="D206" i="2"/>
  <c r="H206" i="2"/>
  <c r="O213" i="2" l="1"/>
  <c r="O212" i="2"/>
  <c r="O210" i="2"/>
  <c r="O211" i="2"/>
  <c r="N206" i="1"/>
  <c r="O211" i="1"/>
  <c r="O212" i="1"/>
  <c r="O213" i="1"/>
  <c r="F206" i="1"/>
  <c r="J206" i="1"/>
  <c r="R206" i="1"/>
  <c r="J206" i="2"/>
  <c r="R206" i="2"/>
  <c r="N206" i="2"/>
  <c r="F206" i="2"/>
  <c r="G5" i="2"/>
  <c r="G215" i="1"/>
  <c r="G152" i="1"/>
  <c r="G138" i="1"/>
  <c r="L182" i="1" l="1"/>
  <c r="E52" i="3"/>
  <c r="O264" i="2"/>
  <c r="D238" i="2"/>
  <c r="H238" i="2"/>
  <c r="L238" i="2"/>
  <c r="O238" i="2"/>
  <c r="P238" i="2" s="1"/>
  <c r="D239" i="2"/>
  <c r="E239" i="2" s="1"/>
  <c r="H239" i="2"/>
  <c r="I239" i="2" s="1"/>
  <c r="L239" i="2"/>
  <c r="M239" i="2" s="1"/>
  <c r="O239" i="2"/>
  <c r="P239" i="2" s="1"/>
  <c r="Q239" i="2" s="1"/>
  <c r="D240" i="2"/>
  <c r="E240" i="2" s="1"/>
  <c r="H240" i="2"/>
  <c r="I240" i="2" s="1"/>
  <c r="L240" i="2"/>
  <c r="M240" i="2" s="1"/>
  <c r="O240" i="2"/>
  <c r="P240" i="2" s="1"/>
  <c r="Q240" i="2" s="1"/>
  <c r="D242" i="2"/>
  <c r="H242" i="2"/>
  <c r="L242" i="2"/>
  <c r="E39" i="4" s="1"/>
  <c r="J40" i="5" s="1"/>
  <c r="O242" i="2"/>
  <c r="P242" i="2" s="1"/>
  <c r="D243" i="2"/>
  <c r="E243" i="2" s="1"/>
  <c r="H243" i="2"/>
  <c r="I243" i="2" s="1"/>
  <c r="L243" i="2"/>
  <c r="M243" i="2" s="1"/>
  <c r="O243" i="2"/>
  <c r="P243" i="2" s="1"/>
  <c r="Q243" i="2" s="1"/>
  <c r="D244" i="2"/>
  <c r="E244" i="2" s="1"/>
  <c r="H244" i="2"/>
  <c r="I244" i="2" s="1"/>
  <c r="L244" i="2"/>
  <c r="M244" i="2" s="1"/>
  <c r="O244" i="2"/>
  <c r="P244" i="2" s="1"/>
  <c r="Q244" i="2" s="1"/>
  <c r="L234" i="1"/>
  <c r="O286" i="1"/>
  <c r="O285" i="1"/>
  <c r="O284" i="1"/>
  <c r="O282" i="1"/>
  <c r="P282" i="1" s="1"/>
  <c r="O281" i="1"/>
  <c r="O280" i="1"/>
  <c r="O278" i="1"/>
  <c r="O277" i="1"/>
  <c r="O276" i="1"/>
  <c r="O269" i="1"/>
  <c r="O268" i="1"/>
  <c r="O267" i="1"/>
  <c r="O265" i="1"/>
  <c r="O264" i="1"/>
  <c r="O261" i="1"/>
  <c r="O260" i="1"/>
  <c r="O259" i="1"/>
  <c r="O251" i="1"/>
  <c r="O250" i="1"/>
  <c r="O249" i="1"/>
  <c r="O247" i="1"/>
  <c r="O246" i="1"/>
  <c r="O245" i="1"/>
  <c r="O243" i="1"/>
  <c r="O242" i="1"/>
  <c r="O241" i="1"/>
  <c r="D282" i="1"/>
  <c r="E282" i="1" s="1"/>
  <c r="D230" i="1"/>
  <c r="E230" i="1" s="1"/>
  <c r="D220" i="1"/>
  <c r="E220" i="1" s="1"/>
  <c r="D181" i="1"/>
  <c r="E181" i="1" s="1"/>
  <c r="D180" i="1"/>
  <c r="E180" i="1" s="1"/>
  <c r="D179" i="1"/>
  <c r="E179" i="1" s="1"/>
  <c r="D178" i="1"/>
  <c r="D201" i="1"/>
  <c r="E201" i="1" s="1"/>
  <c r="D200" i="1"/>
  <c r="E200" i="1" s="1"/>
  <c r="D199" i="1"/>
  <c r="E199" i="1" s="1"/>
  <c r="D198" i="1"/>
  <c r="D189" i="1"/>
  <c r="E189" i="1" s="1"/>
  <c r="D188" i="1"/>
  <c r="E188" i="1" s="1"/>
  <c r="D190" i="1"/>
  <c r="D176" i="1"/>
  <c r="E176" i="1" s="1"/>
  <c r="D166" i="1"/>
  <c r="E166" i="1" s="1"/>
  <c r="D156" i="1"/>
  <c r="E156" i="1" s="1"/>
  <c r="D136" i="1"/>
  <c r="E136" i="1" s="1"/>
  <c r="D126" i="1"/>
  <c r="D116" i="1"/>
  <c r="E116" i="1" s="1"/>
  <c r="D106" i="1"/>
  <c r="D101" i="1"/>
  <c r="E101" i="1" s="1"/>
  <c r="D100" i="1"/>
  <c r="E100" i="1" s="1"/>
  <c r="D99" i="1"/>
  <c r="D98" i="1"/>
  <c r="E98" i="1" s="1"/>
  <c r="D97" i="1"/>
  <c r="E97" i="1" s="1"/>
  <c r="D86" i="1"/>
  <c r="D76" i="1"/>
  <c r="E76" i="1" s="1"/>
  <c r="D66" i="1"/>
  <c r="E66" i="1" s="1"/>
  <c r="D56" i="1"/>
  <c r="D36" i="1"/>
  <c r="E36" i="1" s="1"/>
  <c r="D26" i="1"/>
  <c r="H282" i="1"/>
  <c r="H230" i="1"/>
  <c r="I230" i="1" s="1"/>
  <c r="H220" i="1"/>
  <c r="I220" i="1" s="1"/>
  <c r="H181" i="1"/>
  <c r="I181" i="1" s="1"/>
  <c r="H180" i="1"/>
  <c r="I180" i="1" s="1"/>
  <c r="H179" i="1"/>
  <c r="I179" i="1" s="1"/>
  <c r="H178" i="1"/>
  <c r="H201" i="1"/>
  <c r="I201" i="1" s="1"/>
  <c r="H200" i="1"/>
  <c r="I200" i="1" s="1"/>
  <c r="H199" i="1"/>
  <c r="I199" i="1" s="1"/>
  <c r="H198" i="1"/>
  <c r="H189" i="1"/>
  <c r="I189" i="1" s="1"/>
  <c r="H188" i="1"/>
  <c r="I188" i="1" s="1"/>
  <c r="H190" i="1"/>
  <c r="H176" i="1"/>
  <c r="I176" i="1" s="1"/>
  <c r="H166" i="1"/>
  <c r="I166" i="1" s="1"/>
  <c r="H156" i="1"/>
  <c r="I156" i="1" s="1"/>
  <c r="H136" i="1"/>
  <c r="I136" i="1" s="1"/>
  <c r="H126" i="1"/>
  <c r="H116" i="1"/>
  <c r="I116" i="1" s="1"/>
  <c r="H106" i="1"/>
  <c r="H101" i="1"/>
  <c r="I101" i="1" s="1"/>
  <c r="H100" i="1"/>
  <c r="I100" i="1" s="1"/>
  <c r="H99" i="1"/>
  <c r="H98" i="1"/>
  <c r="I98" i="1" s="1"/>
  <c r="H97" i="1"/>
  <c r="I97" i="1" s="1"/>
  <c r="H96" i="1"/>
  <c r="H86" i="1"/>
  <c r="H76" i="1"/>
  <c r="I76" i="1" s="1"/>
  <c r="H66" i="1"/>
  <c r="I66" i="1" s="1"/>
  <c r="H56" i="1"/>
  <c r="H36" i="1"/>
  <c r="I36" i="1" s="1"/>
  <c r="H26" i="1"/>
  <c r="L282" i="1"/>
  <c r="L230" i="1"/>
  <c r="M230" i="1" s="1"/>
  <c r="L220" i="1"/>
  <c r="M220" i="1" s="1"/>
  <c r="L181" i="1"/>
  <c r="M181" i="1" s="1"/>
  <c r="L180" i="1"/>
  <c r="M180" i="1" s="1"/>
  <c r="L179" i="1"/>
  <c r="M179" i="1" s="1"/>
  <c r="L178" i="1"/>
  <c r="L201" i="1"/>
  <c r="M201" i="1" s="1"/>
  <c r="L200" i="1"/>
  <c r="M200" i="1" s="1"/>
  <c r="L199" i="1"/>
  <c r="M199" i="1" s="1"/>
  <c r="L198" i="1"/>
  <c r="L189" i="1"/>
  <c r="M189" i="1" s="1"/>
  <c r="L188" i="1"/>
  <c r="M188" i="1" s="1"/>
  <c r="L190" i="1"/>
  <c r="L176" i="1"/>
  <c r="M176" i="1" s="1"/>
  <c r="L166" i="1"/>
  <c r="M166" i="1" s="1"/>
  <c r="L156" i="1"/>
  <c r="M156" i="1" s="1"/>
  <c r="L136" i="1"/>
  <c r="M136" i="1" s="1"/>
  <c r="L126" i="1"/>
  <c r="L116" i="1"/>
  <c r="M116" i="1" s="1"/>
  <c r="L106" i="1"/>
  <c r="L101" i="1"/>
  <c r="M101" i="1" s="1"/>
  <c r="L100" i="1"/>
  <c r="M100" i="1" s="1"/>
  <c r="L99" i="1"/>
  <c r="L98" i="1"/>
  <c r="M98" i="1" s="1"/>
  <c r="L97" i="1"/>
  <c r="M97" i="1" s="1"/>
  <c r="L96" i="1"/>
  <c r="L86" i="1"/>
  <c r="L76" i="1"/>
  <c r="M76" i="1" s="1"/>
  <c r="L66" i="1"/>
  <c r="M66" i="1" s="1"/>
  <c r="L56" i="1"/>
  <c r="L36" i="1"/>
  <c r="M36" i="1" s="1"/>
  <c r="L26" i="1"/>
  <c r="O26" i="1"/>
  <c r="P26" i="1" s="1"/>
  <c r="O36" i="1"/>
  <c r="P36" i="1" s="1"/>
  <c r="Q36" i="1" s="1"/>
  <c r="O56" i="1"/>
  <c r="P56" i="1" s="1"/>
  <c r="O66" i="1"/>
  <c r="P66" i="1" s="1"/>
  <c r="Q66" i="1" s="1"/>
  <c r="O76" i="1"/>
  <c r="P76" i="1" s="1"/>
  <c r="Q76" i="1" s="1"/>
  <c r="O86" i="1"/>
  <c r="P86" i="1" s="1"/>
  <c r="O97" i="1"/>
  <c r="P97" i="1" s="1"/>
  <c r="Q97" i="1" s="1"/>
  <c r="O98" i="1"/>
  <c r="P98" i="1" s="1"/>
  <c r="Q98" i="1" s="1"/>
  <c r="O99" i="1"/>
  <c r="P99" i="1" s="1"/>
  <c r="O100" i="1"/>
  <c r="P100" i="1" s="1"/>
  <c r="Q100" i="1" s="1"/>
  <c r="O101" i="1"/>
  <c r="P101" i="1" s="1"/>
  <c r="Q101" i="1" s="1"/>
  <c r="O106" i="1"/>
  <c r="O116" i="1"/>
  <c r="P116" i="1" s="1"/>
  <c r="Q116" i="1" s="1"/>
  <c r="O126" i="1"/>
  <c r="P126" i="1" s="1"/>
  <c r="O136" i="1"/>
  <c r="P136" i="1" s="1"/>
  <c r="Q136" i="1" s="1"/>
  <c r="O156" i="1"/>
  <c r="P156" i="1" s="1"/>
  <c r="Q156" i="1" s="1"/>
  <c r="O166" i="1"/>
  <c r="P166" i="1" s="1"/>
  <c r="Q166" i="1" s="1"/>
  <c r="O176" i="1"/>
  <c r="P176" i="1" s="1"/>
  <c r="Q176" i="1" s="1"/>
  <c r="O190" i="1"/>
  <c r="P190" i="1" s="1"/>
  <c r="O188" i="1"/>
  <c r="P188" i="1" s="1"/>
  <c r="Q188" i="1" s="1"/>
  <c r="O189" i="1"/>
  <c r="P189" i="1" s="1"/>
  <c r="Q189" i="1" s="1"/>
  <c r="O198" i="1"/>
  <c r="P198" i="1" s="1"/>
  <c r="O199" i="1"/>
  <c r="P199" i="1" s="1"/>
  <c r="Q199" i="1" s="1"/>
  <c r="O200" i="1"/>
  <c r="P200" i="1" s="1"/>
  <c r="Q200" i="1" s="1"/>
  <c r="O201" i="1"/>
  <c r="P201" i="1" s="1"/>
  <c r="Q201" i="1" s="1"/>
  <c r="O178" i="1"/>
  <c r="P178" i="1" s="1"/>
  <c r="O179" i="1"/>
  <c r="P179" i="1" s="1"/>
  <c r="Q179" i="1" s="1"/>
  <c r="O180" i="1"/>
  <c r="P180" i="1" s="1"/>
  <c r="Q180" i="1" s="1"/>
  <c r="O181" i="1"/>
  <c r="P181" i="1" s="1"/>
  <c r="Q181" i="1" s="1"/>
  <c r="O220" i="1"/>
  <c r="P220" i="1" s="1"/>
  <c r="Q220" i="1" s="1"/>
  <c r="O230" i="1"/>
  <c r="P230" i="1" s="1"/>
  <c r="Q230" i="1" s="1"/>
  <c r="D96" i="1"/>
  <c r="K286" i="2"/>
  <c r="K285" i="2"/>
  <c r="K284" i="2"/>
  <c r="L283" i="2"/>
  <c r="M283" i="2" s="1"/>
  <c r="L282" i="2"/>
  <c r="M282" i="2" s="1"/>
  <c r="L281" i="2"/>
  <c r="E53" i="4" s="1"/>
  <c r="J54" i="5" s="1"/>
  <c r="L279" i="2"/>
  <c r="M279" i="2" s="1"/>
  <c r="L278" i="2"/>
  <c r="M278" i="2" s="1"/>
  <c r="L277" i="2"/>
  <c r="L275" i="2"/>
  <c r="L274" i="2"/>
  <c r="L273" i="2"/>
  <c r="E49" i="4" s="1"/>
  <c r="J50" i="5" s="1"/>
  <c r="K269" i="2"/>
  <c r="K268" i="2"/>
  <c r="K267" i="2"/>
  <c r="L266" i="2"/>
  <c r="M266" i="2" s="1"/>
  <c r="L265" i="2"/>
  <c r="M265" i="2" s="1"/>
  <c r="L264" i="2"/>
  <c r="E47" i="4" s="1"/>
  <c r="J48" i="5" s="1"/>
  <c r="L262" i="2"/>
  <c r="L261" i="2"/>
  <c r="L260" i="2"/>
  <c r="E45" i="4" s="1"/>
  <c r="J46" i="5" s="1"/>
  <c r="L258" i="2"/>
  <c r="M258" i="2" s="1"/>
  <c r="L257" i="2"/>
  <c r="M257" i="2" s="1"/>
  <c r="L256" i="2"/>
  <c r="L248" i="2"/>
  <c r="M248" i="2" s="1"/>
  <c r="L247" i="2"/>
  <c r="M247" i="2" s="1"/>
  <c r="L246" i="2"/>
  <c r="K236" i="2"/>
  <c r="L236" i="2" s="1"/>
  <c r="M236" i="2" s="1"/>
  <c r="K235" i="2"/>
  <c r="L235" i="2" s="1"/>
  <c r="M235" i="2" s="1"/>
  <c r="K234" i="2"/>
  <c r="L234" i="2" s="1"/>
  <c r="E35" i="4" s="1"/>
  <c r="J36" i="5" s="1"/>
  <c r="L233" i="2"/>
  <c r="M233" i="2" s="1"/>
  <c r="L232" i="2"/>
  <c r="M232" i="2" s="1"/>
  <c r="L231" i="2"/>
  <c r="L230" i="2"/>
  <c r="M230" i="2" s="1"/>
  <c r="L229" i="2"/>
  <c r="M229" i="2" s="1"/>
  <c r="L228" i="2"/>
  <c r="L227" i="2"/>
  <c r="M227" i="2" s="1"/>
  <c r="L226" i="2"/>
  <c r="M226" i="2" s="1"/>
  <c r="L225" i="2"/>
  <c r="L224" i="2"/>
  <c r="M224" i="2" s="1"/>
  <c r="L223" i="2"/>
  <c r="M223" i="2" s="1"/>
  <c r="L222" i="2"/>
  <c r="L221" i="2"/>
  <c r="M221" i="2" s="1"/>
  <c r="L220" i="2"/>
  <c r="M220" i="2" s="1"/>
  <c r="L219" i="2"/>
  <c r="L217" i="2"/>
  <c r="M217" i="2" s="1"/>
  <c r="L216" i="2"/>
  <c r="M216" i="2" s="1"/>
  <c r="L215" i="2"/>
  <c r="E33" i="4" s="1"/>
  <c r="J34" i="5" s="1"/>
  <c r="L213" i="2"/>
  <c r="M213" i="2" s="1"/>
  <c r="L212" i="2"/>
  <c r="M212" i="2" s="1"/>
  <c r="K250" i="2"/>
  <c r="L210" i="2"/>
  <c r="E31" i="4" s="1"/>
  <c r="J32" i="5" s="1"/>
  <c r="L181" i="2"/>
  <c r="M181" i="2" s="1"/>
  <c r="L180" i="2"/>
  <c r="M180" i="2" s="1"/>
  <c r="L179" i="2"/>
  <c r="M179" i="2" s="1"/>
  <c r="L178" i="2"/>
  <c r="L201" i="2"/>
  <c r="M201" i="2" s="1"/>
  <c r="L200" i="2"/>
  <c r="M200" i="2" s="1"/>
  <c r="L199" i="2"/>
  <c r="M199" i="2" s="1"/>
  <c r="L198" i="2"/>
  <c r="L189" i="2"/>
  <c r="M189" i="2" s="1"/>
  <c r="L188" i="2"/>
  <c r="M188" i="2" s="1"/>
  <c r="L187" i="2"/>
  <c r="M187" i="2" s="1"/>
  <c r="L186" i="2"/>
  <c r="L197" i="2"/>
  <c r="M197" i="2" s="1"/>
  <c r="L196" i="2"/>
  <c r="M196" i="2" s="1"/>
  <c r="L195" i="2"/>
  <c r="M195" i="2" s="1"/>
  <c r="L194" i="2"/>
  <c r="L193" i="2"/>
  <c r="M193" i="2" s="1"/>
  <c r="L192" i="2"/>
  <c r="M192" i="2" s="1"/>
  <c r="L191" i="2"/>
  <c r="M191" i="2" s="1"/>
  <c r="L190" i="2"/>
  <c r="L205" i="2"/>
  <c r="M205" i="2" s="1"/>
  <c r="L204" i="2"/>
  <c r="M204" i="2" s="1"/>
  <c r="L203" i="2"/>
  <c r="M203" i="2" s="1"/>
  <c r="L202" i="2"/>
  <c r="L185" i="2"/>
  <c r="M185" i="2" s="1"/>
  <c r="L184" i="2"/>
  <c r="M184" i="2" s="1"/>
  <c r="L183" i="2"/>
  <c r="M183" i="2" s="1"/>
  <c r="L182" i="2"/>
  <c r="L176" i="2"/>
  <c r="M176" i="2" s="1"/>
  <c r="L175" i="2"/>
  <c r="M175" i="2" s="1"/>
  <c r="L174" i="2"/>
  <c r="E29" i="4" s="1"/>
  <c r="J30" i="5" s="1"/>
  <c r="K172" i="2"/>
  <c r="L172" i="2" s="1"/>
  <c r="M172" i="2" s="1"/>
  <c r="K171" i="2"/>
  <c r="L171" i="2" s="1"/>
  <c r="M171" i="2" s="1"/>
  <c r="K170" i="2"/>
  <c r="L170" i="2" s="1"/>
  <c r="L169" i="2"/>
  <c r="M169" i="2" s="1"/>
  <c r="L168" i="2"/>
  <c r="M168" i="2" s="1"/>
  <c r="L167" i="2"/>
  <c r="L166" i="2"/>
  <c r="M166" i="2" s="1"/>
  <c r="L165" i="2"/>
  <c r="M165" i="2" s="1"/>
  <c r="L164" i="2"/>
  <c r="L163" i="2"/>
  <c r="M163" i="2" s="1"/>
  <c r="L162" i="2"/>
  <c r="M162" i="2" s="1"/>
  <c r="L161" i="2"/>
  <c r="L160" i="2"/>
  <c r="M160" i="2" s="1"/>
  <c r="L159" i="2"/>
  <c r="M159" i="2" s="1"/>
  <c r="L158" i="2"/>
  <c r="L157" i="2"/>
  <c r="M157" i="2" s="1"/>
  <c r="L156" i="2"/>
  <c r="M156" i="2" s="1"/>
  <c r="L155" i="2"/>
  <c r="L154" i="2"/>
  <c r="M154" i="2" s="1"/>
  <c r="L153" i="2"/>
  <c r="M153" i="2" s="1"/>
  <c r="L152" i="2"/>
  <c r="L150" i="2"/>
  <c r="M150" i="2" s="1"/>
  <c r="L149" i="2"/>
  <c r="M149" i="2" s="1"/>
  <c r="L148" i="2"/>
  <c r="K146" i="2"/>
  <c r="L146" i="2" s="1"/>
  <c r="M146" i="2" s="1"/>
  <c r="K145" i="2"/>
  <c r="L145" i="2" s="1"/>
  <c r="M145" i="2" s="1"/>
  <c r="K144" i="2"/>
  <c r="L144" i="2" s="1"/>
  <c r="E23" i="4" s="1"/>
  <c r="J24" i="5" s="1"/>
  <c r="L143" i="2"/>
  <c r="M143" i="2" s="1"/>
  <c r="L142" i="2"/>
  <c r="M142" i="2" s="1"/>
  <c r="L141" i="2"/>
  <c r="L140" i="2"/>
  <c r="M140" i="2" s="1"/>
  <c r="L139" i="2"/>
  <c r="M139" i="2" s="1"/>
  <c r="L138" i="2"/>
  <c r="L137" i="2"/>
  <c r="M137" i="2" s="1"/>
  <c r="L136" i="2"/>
  <c r="M136" i="2" s="1"/>
  <c r="L135" i="2"/>
  <c r="L134" i="2"/>
  <c r="M134" i="2" s="1"/>
  <c r="L133" i="2"/>
  <c r="M133" i="2" s="1"/>
  <c r="L132" i="2"/>
  <c r="L131" i="2"/>
  <c r="M131" i="2" s="1"/>
  <c r="L130" i="2"/>
  <c r="M130" i="2" s="1"/>
  <c r="L129" i="2"/>
  <c r="L128" i="2"/>
  <c r="M128" i="2" s="1"/>
  <c r="L127" i="2"/>
  <c r="M127" i="2" s="1"/>
  <c r="L126" i="2"/>
  <c r="L125" i="2"/>
  <c r="M125" i="2" s="1"/>
  <c r="L124" i="2"/>
  <c r="M124" i="2" s="1"/>
  <c r="L123" i="2"/>
  <c r="L122" i="2"/>
  <c r="M122" i="2" s="1"/>
  <c r="L121" i="2"/>
  <c r="M121" i="2" s="1"/>
  <c r="L120" i="2"/>
  <c r="L119" i="2"/>
  <c r="M119" i="2" s="1"/>
  <c r="L118" i="2"/>
  <c r="M118" i="2" s="1"/>
  <c r="L117" i="2"/>
  <c r="L116" i="2"/>
  <c r="M116" i="2" s="1"/>
  <c r="L115" i="2"/>
  <c r="M115" i="2" s="1"/>
  <c r="L114" i="2"/>
  <c r="L112" i="2"/>
  <c r="M112" i="2" s="1"/>
  <c r="L111" i="2"/>
  <c r="M111" i="2" s="1"/>
  <c r="L110" i="2"/>
  <c r="E21" i="4" s="1"/>
  <c r="J22" i="5" s="1"/>
  <c r="L108" i="2"/>
  <c r="M108" i="2" s="1"/>
  <c r="L107" i="2"/>
  <c r="M107" i="2" s="1"/>
  <c r="L106" i="2"/>
  <c r="E19" i="4" s="1"/>
  <c r="J20" i="5" s="1"/>
  <c r="K104" i="2"/>
  <c r="L104" i="2" s="1"/>
  <c r="M104" i="2" s="1"/>
  <c r="K103" i="2"/>
  <c r="L103" i="2" s="1"/>
  <c r="M103" i="2" s="1"/>
  <c r="K102" i="2"/>
  <c r="L102" i="2" s="1"/>
  <c r="E17" i="4" s="1"/>
  <c r="J18" i="5" s="1"/>
  <c r="L101" i="2"/>
  <c r="M101" i="2" s="1"/>
  <c r="L100" i="2"/>
  <c r="M100" i="2" s="1"/>
  <c r="L99" i="2"/>
  <c r="L98" i="2"/>
  <c r="M98" i="2" s="1"/>
  <c r="L97" i="2"/>
  <c r="M97" i="2" s="1"/>
  <c r="L96" i="2"/>
  <c r="L95" i="2"/>
  <c r="M95" i="2" s="1"/>
  <c r="L94" i="2"/>
  <c r="M94" i="2" s="1"/>
  <c r="L93" i="2"/>
  <c r="K91" i="2"/>
  <c r="L91" i="2" s="1"/>
  <c r="M91" i="2" s="1"/>
  <c r="K90" i="2"/>
  <c r="L90" i="2" s="1"/>
  <c r="M90" i="2" s="1"/>
  <c r="K89" i="2"/>
  <c r="L89" i="2" s="1"/>
  <c r="E15" i="4" s="1"/>
  <c r="J16" i="5" s="1"/>
  <c r="L88" i="2"/>
  <c r="M88" i="2" s="1"/>
  <c r="L87" i="2"/>
  <c r="M87" i="2" s="1"/>
  <c r="L86" i="2"/>
  <c r="L85" i="2"/>
  <c r="M85" i="2" s="1"/>
  <c r="L84" i="2"/>
  <c r="M84" i="2" s="1"/>
  <c r="L83" i="2"/>
  <c r="L82" i="2"/>
  <c r="M82" i="2" s="1"/>
  <c r="L81" i="2"/>
  <c r="M81" i="2" s="1"/>
  <c r="L80" i="2"/>
  <c r="L79" i="2"/>
  <c r="M79" i="2" s="1"/>
  <c r="L78" i="2"/>
  <c r="M78" i="2" s="1"/>
  <c r="L77" i="2"/>
  <c r="L76" i="2"/>
  <c r="M76" i="2" s="1"/>
  <c r="L75" i="2"/>
  <c r="M75" i="2" s="1"/>
  <c r="L74" i="2"/>
  <c r="L73" i="2"/>
  <c r="M73" i="2" s="1"/>
  <c r="L72" i="2"/>
  <c r="M72" i="2" s="1"/>
  <c r="L71" i="2"/>
  <c r="L70" i="2"/>
  <c r="M70" i="2" s="1"/>
  <c r="L69" i="2"/>
  <c r="M69" i="2" s="1"/>
  <c r="L68" i="2"/>
  <c r="L67" i="2"/>
  <c r="M67" i="2" s="1"/>
  <c r="L66" i="2"/>
  <c r="M66" i="2" s="1"/>
  <c r="L65" i="2"/>
  <c r="L64" i="2"/>
  <c r="M64" i="2" s="1"/>
  <c r="L63" i="2"/>
  <c r="M63" i="2" s="1"/>
  <c r="L62" i="2"/>
  <c r="L61" i="2"/>
  <c r="M61" i="2" s="1"/>
  <c r="L60" i="2"/>
  <c r="M60" i="2" s="1"/>
  <c r="L59" i="2"/>
  <c r="L58" i="2"/>
  <c r="M58" i="2" s="1"/>
  <c r="L57" i="2"/>
  <c r="M57" i="2" s="1"/>
  <c r="L56" i="2"/>
  <c r="L54" i="2"/>
  <c r="M54" i="2" s="1"/>
  <c r="L53" i="2"/>
  <c r="M53" i="2" s="1"/>
  <c r="L52" i="2"/>
  <c r="E13" i="4" s="1"/>
  <c r="J14" i="5" s="1"/>
  <c r="L50" i="2"/>
  <c r="M50" i="2" s="1"/>
  <c r="L49" i="2"/>
  <c r="M49" i="2" s="1"/>
  <c r="L48" i="2"/>
  <c r="L46" i="2"/>
  <c r="M46" i="2" s="1"/>
  <c r="L45" i="2"/>
  <c r="M45" i="2" s="1"/>
  <c r="L43" i="2"/>
  <c r="M43" i="2" s="1"/>
  <c r="L42" i="2"/>
  <c r="M42" i="2" s="1"/>
  <c r="L41" i="2"/>
  <c r="L40" i="2"/>
  <c r="M40" i="2" s="1"/>
  <c r="L39" i="2"/>
  <c r="M39" i="2" s="1"/>
  <c r="L38" i="2"/>
  <c r="L37" i="2"/>
  <c r="M37" i="2" s="1"/>
  <c r="L36" i="2"/>
  <c r="M36" i="2" s="1"/>
  <c r="L35" i="2"/>
  <c r="L34" i="2"/>
  <c r="M34" i="2" s="1"/>
  <c r="L33" i="2"/>
  <c r="M33" i="2" s="1"/>
  <c r="L32" i="2"/>
  <c r="L31" i="2"/>
  <c r="M31" i="2" s="1"/>
  <c r="L30" i="2"/>
  <c r="M30" i="2" s="1"/>
  <c r="L29" i="2"/>
  <c r="L28" i="2"/>
  <c r="M28" i="2" s="1"/>
  <c r="L27" i="2"/>
  <c r="M27" i="2" s="1"/>
  <c r="L26" i="2"/>
  <c r="L25" i="2"/>
  <c r="M25" i="2" s="1"/>
  <c r="L24" i="2"/>
  <c r="M24" i="2" s="1"/>
  <c r="L23" i="2"/>
  <c r="L22" i="2"/>
  <c r="M22" i="2" s="1"/>
  <c r="L21" i="2"/>
  <c r="M21" i="2" s="1"/>
  <c r="L20" i="2"/>
  <c r="L19" i="2"/>
  <c r="M19" i="2" s="1"/>
  <c r="L18" i="2"/>
  <c r="M18" i="2" s="1"/>
  <c r="L17" i="2"/>
  <c r="L15" i="2"/>
  <c r="M15" i="2" s="1"/>
  <c r="L14" i="2"/>
  <c r="M14" i="2" s="1"/>
  <c r="L13" i="2"/>
  <c r="E7" i="4" s="1"/>
  <c r="J8" i="5" s="1"/>
  <c r="L11" i="2"/>
  <c r="M11" i="2" s="1"/>
  <c r="L10" i="2"/>
  <c r="M10" i="2" s="1"/>
  <c r="L9" i="2"/>
  <c r="L7" i="2"/>
  <c r="M7" i="2" s="1"/>
  <c r="L6" i="2"/>
  <c r="M6" i="2" s="1"/>
  <c r="L5" i="2"/>
  <c r="E3" i="4" s="1"/>
  <c r="J4" i="5" s="1"/>
  <c r="K289" i="1"/>
  <c r="K288" i="1"/>
  <c r="K287" i="1"/>
  <c r="L286" i="1"/>
  <c r="M286" i="1" s="1"/>
  <c r="L285" i="1"/>
  <c r="M285" i="1" s="1"/>
  <c r="L284" i="1"/>
  <c r="E53" i="3" s="1"/>
  <c r="L281" i="1"/>
  <c r="M281" i="1" s="1"/>
  <c r="L280" i="1"/>
  <c r="E51" i="3" s="1"/>
  <c r="L278" i="1"/>
  <c r="M278" i="1" s="1"/>
  <c r="L277" i="1"/>
  <c r="L276" i="1"/>
  <c r="E49" i="3" s="1"/>
  <c r="E50" i="5" s="1"/>
  <c r="K272" i="1"/>
  <c r="K271" i="1"/>
  <c r="L269" i="1"/>
  <c r="M269" i="1" s="1"/>
  <c r="L268" i="1"/>
  <c r="M268" i="1" s="1"/>
  <c r="L267" i="1"/>
  <c r="E47" i="3" s="1"/>
  <c r="L265" i="1"/>
  <c r="M265" i="1" s="1"/>
  <c r="L264" i="1"/>
  <c r="M264" i="1" s="1"/>
  <c r="K270" i="1"/>
  <c r="L261" i="1"/>
  <c r="M261" i="1" s="1"/>
  <c r="L260" i="1"/>
  <c r="M260" i="1" s="1"/>
  <c r="L259" i="1"/>
  <c r="E43" i="3" s="1"/>
  <c r="E44" i="5" s="1"/>
  <c r="L251" i="1"/>
  <c r="M251" i="1" s="1"/>
  <c r="L250" i="1"/>
  <c r="M250" i="1" s="1"/>
  <c r="L249" i="1"/>
  <c r="E41" i="3" s="1"/>
  <c r="L247" i="1"/>
  <c r="M247" i="1" s="1"/>
  <c r="L246" i="1"/>
  <c r="M246" i="1" s="1"/>
  <c r="L245" i="1"/>
  <c r="E39" i="3" s="1"/>
  <c r="L243" i="1"/>
  <c r="M243" i="1" s="1"/>
  <c r="L242" i="1"/>
  <c r="M242" i="1" s="1"/>
  <c r="L241" i="1"/>
  <c r="E37" i="3" s="1"/>
  <c r="L236" i="1"/>
  <c r="M236" i="1" s="1"/>
  <c r="L235" i="1"/>
  <c r="M235" i="1" s="1"/>
  <c r="L233" i="1"/>
  <c r="M233" i="1" s="1"/>
  <c r="L232" i="1"/>
  <c r="M232" i="1" s="1"/>
  <c r="L231" i="1"/>
  <c r="L229" i="1"/>
  <c r="M229" i="1" s="1"/>
  <c r="L228" i="1"/>
  <c r="L227" i="1"/>
  <c r="M227" i="1" s="1"/>
  <c r="L226" i="1"/>
  <c r="M226" i="1" s="1"/>
  <c r="L225" i="1"/>
  <c r="L224" i="1"/>
  <c r="M224" i="1" s="1"/>
  <c r="L223" i="1"/>
  <c r="M223" i="1" s="1"/>
  <c r="L222" i="1"/>
  <c r="L221" i="1"/>
  <c r="M221" i="1" s="1"/>
  <c r="L219" i="1"/>
  <c r="L217" i="1"/>
  <c r="M217" i="1" s="1"/>
  <c r="L216" i="1"/>
  <c r="M216" i="1" s="1"/>
  <c r="L215" i="1"/>
  <c r="E33" i="3" s="1"/>
  <c r="E34" i="5" s="1"/>
  <c r="L213" i="1"/>
  <c r="M213" i="1" s="1"/>
  <c r="L212" i="1"/>
  <c r="M212" i="1" s="1"/>
  <c r="K253" i="1"/>
  <c r="L187" i="1"/>
  <c r="M187" i="1" s="1"/>
  <c r="L186" i="1"/>
  <c r="L197" i="1"/>
  <c r="M197" i="1" s="1"/>
  <c r="L196" i="1"/>
  <c r="M196" i="1" s="1"/>
  <c r="L195" i="1"/>
  <c r="M195" i="1" s="1"/>
  <c r="L194" i="1"/>
  <c r="L193" i="1"/>
  <c r="M193" i="1" s="1"/>
  <c r="L192" i="1"/>
  <c r="M192" i="1" s="1"/>
  <c r="L191" i="1"/>
  <c r="M191" i="1" s="1"/>
  <c r="L205" i="1"/>
  <c r="M205" i="1" s="1"/>
  <c r="L204" i="1"/>
  <c r="M204" i="1" s="1"/>
  <c r="L203" i="1"/>
  <c r="M203" i="1" s="1"/>
  <c r="L202" i="1"/>
  <c r="L185" i="1"/>
  <c r="M185" i="1" s="1"/>
  <c r="L184" i="1"/>
  <c r="M184" i="1" s="1"/>
  <c r="L183" i="1"/>
  <c r="M183" i="1" s="1"/>
  <c r="L175" i="1"/>
  <c r="M175" i="1" s="1"/>
  <c r="L174" i="1"/>
  <c r="E29" i="3" s="1"/>
  <c r="E30" i="5" s="1"/>
  <c r="K172" i="1"/>
  <c r="L172" i="1" s="1"/>
  <c r="M172" i="1" s="1"/>
  <c r="K171" i="1"/>
  <c r="L171" i="1" s="1"/>
  <c r="M171" i="1" s="1"/>
  <c r="L169" i="1"/>
  <c r="M169" i="1" s="1"/>
  <c r="L168" i="1"/>
  <c r="M168" i="1" s="1"/>
  <c r="L167" i="1"/>
  <c r="L165" i="1"/>
  <c r="M165" i="1" s="1"/>
  <c r="L164" i="1"/>
  <c r="L163" i="1"/>
  <c r="M163" i="1" s="1"/>
  <c r="L162" i="1"/>
  <c r="M162" i="1" s="1"/>
  <c r="L161" i="1"/>
  <c r="L160" i="1"/>
  <c r="M160" i="1" s="1"/>
  <c r="L159" i="1"/>
  <c r="M159" i="1" s="1"/>
  <c r="L158" i="1"/>
  <c r="L157" i="1"/>
  <c r="M157" i="1" s="1"/>
  <c r="L155" i="1"/>
  <c r="L154" i="1"/>
  <c r="M154" i="1" s="1"/>
  <c r="L153" i="1"/>
  <c r="M153" i="1" s="1"/>
  <c r="L150" i="1"/>
  <c r="M150" i="1" s="1"/>
  <c r="L149" i="1"/>
  <c r="M149" i="1" s="1"/>
  <c r="L148" i="1"/>
  <c r="E25" i="3" s="1"/>
  <c r="E26" i="5" s="1"/>
  <c r="K146" i="1"/>
  <c r="L146" i="1" s="1"/>
  <c r="M146" i="1" s="1"/>
  <c r="K145" i="1"/>
  <c r="L145" i="1" s="1"/>
  <c r="M145" i="1" s="1"/>
  <c r="L143" i="1"/>
  <c r="M143" i="1" s="1"/>
  <c r="L142" i="1"/>
  <c r="M142" i="1" s="1"/>
  <c r="L141" i="1"/>
  <c r="L140" i="1"/>
  <c r="M140" i="1" s="1"/>
  <c r="L139" i="1"/>
  <c r="M139" i="1" s="1"/>
  <c r="K144" i="1"/>
  <c r="L144" i="1" s="1"/>
  <c r="E23" i="3" s="1"/>
  <c r="E24" i="5" s="1"/>
  <c r="L137" i="1"/>
  <c r="M137" i="1" s="1"/>
  <c r="L135" i="1"/>
  <c r="L134" i="1"/>
  <c r="M134" i="1" s="1"/>
  <c r="L133" i="1"/>
  <c r="M133" i="1" s="1"/>
  <c r="L132" i="1"/>
  <c r="L131" i="1"/>
  <c r="M131" i="1" s="1"/>
  <c r="L130" i="1"/>
  <c r="M130" i="1" s="1"/>
  <c r="L129" i="1"/>
  <c r="L128" i="1"/>
  <c r="M128" i="1" s="1"/>
  <c r="L127" i="1"/>
  <c r="M127" i="1" s="1"/>
  <c r="L125" i="1"/>
  <c r="M125" i="1" s="1"/>
  <c r="L124" i="1"/>
  <c r="M124" i="1" s="1"/>
  <c r="L123" i="1"/>
  <c r="L122" i="1"/>
  <c r="M122" i="1" s="1"/>
  <c r="L121" i="1"/>
  <c r="M121" i="1" s="1"/>
  <c r="L120" i="1"/>
  <c r="L119" i="1"/>
  <c r="M119" i="1" s="1"/>
  <c r="L118" i="1"/>
  <c r="M118" i="1" s="1"/>
  <c r="L117" i="1"/>
  <c r="L115" i="1"/>
  <c r="M115" i="1" s="1"/>
  <c r="L114" i="1"/>
  <c r="L112" i="1"/>
  <c r="M112" i="1" s="1"/>
  <c r="L111" i="1"/>
  <c r="M111" i="1" s="1"/>
  <c r="L110" i="1"/>
  <c r="E21" i="3" s="1"/>
  <c r="E22" i="5" s="1"/>
  <c r="L108" i="1"/>
  <c r="M108" i="1" s="1"/>
  <c r="L107" i="1"/>
  <c r="M107" i="1" s="1"/>
  <c r="K104" i="1"/>
  <c r="L104" i="1" s="1"/>
  <c r="M104" i="1" s="1"/>
  <c r="K103" i="1"/>
  <c r="L103" i="1" s="1"/>
  <c r="M103" i="1" s="1"/>
  <c r="K102" i="1"/>
  <c r="L95" i="1"/>
  <c r="M95" i="1" s="1"/>
  <c r="L94" i="1"/>
  <c r="M94" i="1" s="1"/>
  <c r="L93" i="1"/>
  <c r="K91" i="1"/>
  <c r="L91" i="1" s="1"/>
  <c r="M91" i="1" s="1"/>
  <c r="K90" i="1"/>
  <c r="L90" i="1" s="1"/>
  <c r="M90" i="1" s="1"/>
  <c r="K89" i="1"/>
  <c r="L89" i="1" s="1"/>
  <c r="E15" i="3" s="1"/>
  <c r="E16" i="5" s="1"/>
  <c r="L88" i="1"/>
  <c r="M88" i="1" s="1"/>
  <c r="L87" i="1"/>
  <c r="M87" i="1" s="1"/>
  <c r="L85" i="1"/>
  <c r="M85" i="1" s="1"/>
  <c r="L84" i="1"/>
  <c r="M84" i="1" s="1"/>
  <c r="L83" i="1"/>
  <c r="L82" i="1"/>
  <c r="M82" i="1" s="1"/>
  <c r="L81" i="1"/>
  <c r="M81" i="1" s="1"/>
  <c r="L80" i="1"/>
  <c r="L79" i="1"/>
  <c r="M79" i="1" s="1"/>
  <c r="L78" i="1"/>
  <c r="M78" i="1" s="1"/>
  <c r="L77" i="1"/>
  <c r="L75" i="1"/>
  <c r="M75" i="1" s="1"/>
  <c r="L74" i="1"/>
  <c r="L73" i="1"/>
  <c r="M73" i="1" s="1"/>
  <c r="L72" i="1"/>
  <c r="M72" i="1" s="1"/>
  <c r="L71" i="1"/>
  <c r="L70" i="1"/>
  <c r="M70" i="1" s="1"/>
  <c r="L69" i="1"/>
  <c r="M69" i="1" s="1"/>
  <c r="L68" i="1"/>
  <c r="L67" i="1"/>
  <c r="M67" i="1" s="1"/>
  <c r="L65" i="1"/>
  <c r="L64" i="1"/>
  <c r="M64" i="1" s="1"/>
  <c r="L63" i="1"/>
  <c r="M63" i="1" s="1"/>
  <c r="L62" i="1"/>
  <c r="L61" i="1"/>
  <c r="M61" i="1" s="1"/>
  <c r="L60" i="1"/>
  <c r="M60" i="1" s="1"/>
  <c r="L59" i="1"/>
  <c r="L58" i="1"/>
  <c r="M58" i="1" s="1"/>
  <c r="L57" i="1"/>
  <c r="M57" i="1" s="1"/>
  <c r="L54" i="1"/>
  <c r="M54" i="1" s="1"/>
  <c r="L53" i="1"/>
  <c r="M53" i="1" s="1"/>
  <c r="L52" i="1"/>
  <c r="E13" i="3" s="1"/>
  <c r="E14" i="5" s="1"/>
  <c r="L50" i="1"/>
  <c r="M50" i="1" s="1"/>
  <c r="L49" i="1"/>
  <c r="M49" i="1" s="1"/>
  <c r="L48" i="1"/>
  <c r="E11" i="3" s="1"/>
  <c r="E12" i="5" s="1"/>
  <c r="K46" i="1"/>
  <c r="L46" i="1" s="1"/>
  <c r="K45" i="1"/>
  <c r="K44" i="1"/>
  <c r="L44" i="1" s="1"/>
  <c r="E9" i="3" s="1"/>
  <c r="E10" i="5" s="1"/>
  <c r="L43" i="1"/>
  <c r="M43" i="1" s="1"/>
  <c r="L42" i="1"/>
  <c r="M42" i="1" s="1"/>
  <c r="L41" i="1"/>
  <c r="L40" i="1"/>
  <c r="M40" i="1" s="1"/>
  <c r="L39" i="1"/>
  <c r="M39" i="1" s="1"/>
  <c r="L38" i="1"/>
  <c r="L37" i="1"/>
  <c r="M37" i="1" s="1"/>
  <c r="L35" i="1"/>
  <c r="L34" i="1"/>
  <c r="M34" i="1" s="1"/>
  <c r="L33" i="1"/>
  <c r="M33" i="1" s="1"/>
  <c r="L32" i="1"/>
  <c r="L31" i="1"/>
  <c r="M31" i="1" s="1"/>
  <c r="L30" i="1"/>
  <c r="M30" i="1" s="1"/>
  <c r="L29" i="1"/>
  <c r="L28" i="1"/>
  <c r="M28" i="1" s="1"/>
  <c r="L27" i="1"/>
  <c r="M27" i="1" s="1"/>
  <c r="L25" i="1"/>
  <c r="M25" i="1" s="1"/>
  <c r="L24" i="1"/>
  <c r="M24" i="1" s="1"/>
  <c r="L23" i="1"/>
  <c r="L22" i="1"/>
  <c r="M22" i="1" s="1"/>
  <c r="L21" i="1"/>
  <c r="M21" i="1" s="1"/>
  <c r="L20" i="1"/>
  <c r="L19" i="1"/>
  <c r="M19" i="1" s="1"/>
  <c r="L18" i="1"/>
  <c r="M18" i="1" s="1"/>
  <c r="L17" i="1"/>
  <c r="L15" i="1"/>
  <c r="M15" i="1" s="1"/>
  <c r="L14" i="1"/>
  <c r="M14" i="1" s="1"/>
  <c r="L13" i="1"/>
  <c r="L11" i="1"/>
  <c r="M11" i="1" s="1"/>
  <c r="L10" i="1"/>
  <c r="M10" i="1" s="1"/>
  <c r="L9" i="1"/>
  <c r="L7" i="1"/>
  <c r="M7" i="1" s="1"/>
  <c r="L6" i="1"/>
  <c r="M6" i="1" s="1"/>
  <c r="L5" i="1"/>
  <c r="E53" i="5" l="1"/>
  <c r="N242" i="2"/>
  <c r="E16" i="4"/>
  <c r="J17" i="5" s="1"/>
  <c r="E18" i="4"/>
  <c r="J19" i="5" s="1"/>
  <c r="E54" i="3"/>
  <c r="K210" i="1"/>
  <c r="O210" i="1" s="1"/>
  <c r="E40" i="3"/>
  <c r="E41" i="5" s="1"/>
  <c r="E48" i="3"/>
  <c r="E49" i="5" s="1"/>
  <c r="E38" i="3"/>
  <c r="E46" i="3"/>
  <c r="E47" i="5" s="1"/>
  <c r="M252" i="2"/>
  <c r="K249" i="2"/>
  <c r="K287" i="2" s="1"/>
  <c r="E34" i="4"/>
  <c r="J35" i="5" s="1"/>
  <c r="M251" i="2"/>
  <c r="E36" i="4"/>
  <c r="J37" i="5" s="1"/>
  <c r="K251" i="2"/>
  <c r="K289" i="2" s="1"/>
  <c r="L251" i="2"/>
  <c r="J242" i="2"/>
  <c r="K252" i="2"/>
  <c r="K290" i="2" s="1"/>
  <c r="E22" i="4"/>
  <c r="J23" i="5" s="1"/>
  <c r="L252" i="2"/>
  <c r="O287" i="1"/>
  <c r="E42" i="3"/>
  <c r="E43" i="5" s="1"/>
  <c r="E44" i="3"/>
  <c r="E45" i="5" s="1"/>
  <c r="E8" i="3"/>
  <c r="E9" i="5" s="1"/>
  <c r="E52" i="5"/>
  <c r="O263" i="1"/>
  <c r="J238" i="2"/>
  <c r="E40" i="4"/>
  <c r="J41" i="5" s="1"/>
  <c r="N238" i="2"/>
  <c r="E38" i="4"/>
  <c r="J39" i="5" s="1"/>
  <c r="R242" i="2"/>
  <c r="R238" i="2"/>
  <c r="F242" i="2"/>
  <c r="F238" i="2"/>
  <c r="E42" i="4"/>
  <c r="J43" i="5" s="1"/>
  <c r="E52" i="4"/>
  <c r="J53" i="5" s="1"/>
  <c r="O53" i="5" s="1"/>
  <c r="E26" i="4"/>
  <c r="J27" i="5" s="1"/>
  <c r="E30" i="4"/>
  <c r="J31" i="5" s="1"/>
  <c r="E4" i="4"/>
  <c r="J5" i="5" s="1"/>
  <c r="N32" i="2"/>
  <c r="E24" i="4"/>
  <c r="J25" i="5" s="1"/>
  <c r="E6" i="4"/>
  <c r="J7" i="5" s="1"/>
  <c r="E48" i="4"/>
  <c r="J49" i="5" s="1"/>
  <c r="N170" i="2"/>
  <c r="E8" i="4"/>
  <c r="J9" i="5" s="1"/>
  <c r="E14" i="4"/>
  <c r="J15" i="5" s="1"/>
  <c r="E44" i="4"/>
  <c r="J45" i="5" s="1"/>
  <c r="L284" i="2"/>
  <c r="K288" i="2"/>
  <c r="E10" i="4"/>
  <c r="J11" i="5" s="1"/>
  <c r="N93" i="2"/>
  <c r="N99" i="2"/>
  <c r="N148" i="2"/>
  <c r="N161" i="2"/>
  <c r="E28" i="4"/>
  <c r="J29" i="5" s="1"/>
  <c r="N246" i="2"/>
  <c r="E54" i="4"/>
  <c r="J55" i="5" s="1"/>
  <c r="N256" i="2"/>
  <c r="N9" i="2"/>
  <c r="N23" i="2"/>
  <c r="N83" i="2"/>
  <c r="E20" i="4"/>
  <c r="J21" i="5" s="1"/>
  <c r="N155" i="2"/>
  <c r="E12" i="4"/>
  <c r="J13" i="5" s="1"/>
  <c r="N74" i="2"/>
  <c r="L286" i="2"/>
  <c r="N141" i="2"/>
  <c r="E27" i="4"/>
  <c r="J28" i="5" s="1"/>
  <c r="N35" i="2"/>
  <c r="O24" i="5"/>
  <c r="N152" i="2"/>
  <c r="N277" i="2"/>
  <c r="O50" i="5"/>
  <c r="N158" i="2"/>
  <c r="N228" i="2"/>
  <c r="O16" i="5"/>
  <c r="N48" i="2"/>
  <c r="E37" i="4"/>
  <c r="J38" i="5" s="1"/>
  <c r="E25" i="4"/>
  <c r="J26" i="5" s="1"/>
  <c r="O26" i="5" s="1"/>
  <c r="N264" i="2"/>
  <c r="N59" i="2"/>
  <c r="N117" i="2"/>
  <c r="N182" i="2"/>
  <c r="L267" i="2"/>
  <c r="N71" i="2"/>
  <c r="N178" i="2"/>
  <c r="N56" i="2"/>
  <c r="E5" i="4"/>
  <c r="J6" i="5" s="1"/>
  <c r="N123" i="2"/>
  <c r="O34" i="5"/>
  <c r="N29" i="2"/>
  <c r="N68" i="2"/>
  <c r="N164" i="2"/>
  <c r="E43" i="4"/>
  <c r="J44" i="5" s="1"/>
  <c r="O44" i="5" s="1"/>
  <c r="E11" i="4"/>
  <c r="J12" i="5" s="1"/>
  <c r="O12" i="5" s="1"/>
  <c r="N144" i="2"/>
  <c r="N167" i="2"/>
  <c r="N198" i="2"/>
  <c r="N80" i="2"/>
  <c r="N186" i="2"/>
  <c r="O14" i="5"/>
  <c r="O30" i="5"/>
  <c r="E41" i="4"/>
  <c r="J42" i="5" s="1"/>
  <c r="N62" i="2"/>
  <c r="N86" i="2"/>
  <c r="N110" i="2"/>
  <c r="N129" i="2"/>
  <c r="L268" i="2"/>
  <c r="L285" i="2"/>
  <c r="N219" i="2"/>
  <c r="L44" i="2"/>
  <c r="E9" i="4" s="1"/>
  <c r="J10" i="5" s="1"/>
  <c r="O10" i="5" s="1"/>
  <c r="L269" i="2"/>
  <c r="M274" i="2"/>
  <c r="E51" i="4"/>
  <c r="J52" i="5" s="1"/>
  <c r="N126" i="1"/>
  <c r="N135" i="1"/>
  <c r="N228" i="1"/>
  <c r="K291" i="1"/>
  <c r="N106" i="1"/>
  <c r="E14" i="3"/>
  <c r="E15" i="5" s="1"/>
  <c r="R178" i="1"/>
  <c r="N190" i="1"/>
  <c r="N35" i="1"/>
  <c r="N144" i="1"/>
  <c r="N114" i="1"/>
  <c r="N164" i="1"/>
  <c r="N74" i="1"/>
  <c r="N86" i="1"/>
  <c r="E22" i="3"/>
  <c r="E23" i="5" s="1"/>
  <c r="E4" i="3"/>
  <c r="E5" i="5" s="1"/>
  <c r="N46" i="1"/>
  <c r="M46" i="1"/>
  <c r="J198" i="1"/>
  <c r="F198" i="1"/>
  <c r="N26" i="1"/>
  <c r="L289" i="1"/>
  <c r="E26" i="3"/>
  <c r="E27" i="5" s="1"/>
  <c r="E40" i="5"/>
  <c r="O40" i="5" s="1"/>
  <c r="O96" i="1"/>
  <c r="P96" i="1" s="1"/>
  <c r="R96" i="1" s="1"/>
  <c r="N99" i="1"/>
  <c r="P106" i="1"/>
  <c r="N186" i="1"/>
  <c r="N178" i="1"/>
  <c r="L102" i="1"/>
  <c r="J96" i="1"/>
  <c r="F96" i="1"/>
  <c r="N56" i="1"/>
  <c r="N155" i="1"/>
  <c r="N219" i="1"/>
  <c r="E28" i="3"/>
  <c r="E29" i="5" s="1"/>
  <c r="N174" i="1"/>
  <c r="E6" i="3"/>
  <c r="E7" i="5" s="1"/>
  <c r="N65" i="1"/>
  <c r="F99" i="1"/>
  <c r="F178" i="1"/>
  <c r="J178" i="1"/>
  <c r="J99" i="1"/>
  <c r="I282" i="1"/>
  <c r="N198" i="1"/>
  <c r="N96" i="1"/>
  <c r="E19" i="3"/>
  <c r="E20" i="5" s="1"/>
  <c r="O20" i="5" s="1"/>
  <c r="M282" i="1"/>
  <c r="R198" i="1"/>
  <c r="Q282" i="1"/>
  <c r="R99" i="1"/>
  <c r="E12" i="3"/>
  <c r="E13" i="5" s="1"/>
  <c r="E16" i="3"/>
  <c r="E17" i="5" s="1"/>
  <c r="E34" i="3"/>
  <c r="E35" i="5" s="1"/>
  <c r="E18" i="3"/>
  <c r="E19" i="5" s="1"/>
  <c r="E7" i="3"/>
  <c r="E8" i="5" s="1"/>
  <c r="O8" i="5" s="1"/>
  <c r="E20" i="3"/>
  <c r="E21" i="5" s="1"/>
  <c r="K170" i="1"/>
  <c r="K239" i="1"/>
  <c r="K255" i="1" s="1"/>
  <c r="K293" i="1" s="1"/>
  <c r="E5" i="3"/>
  <c r="E6" i="5" s="1"/>
  <c r="O22" i="5"/>
  <c r="E48" i="5"/>
  <c r="O48" i="5" s="1"/>
  <c r="E30" i="3"/>
  <c r="E31" i="5" s="1"/>
  <c r="E3" i="3"/>
  <c r="E4" i="5" s="1"/>
  <c r="O4" i="5" s="1"/>
  <c r="K237" i="1"/>
  <c r="E54" i="5"/>
  <c r="O54" i="5" s="1"/>
  <c r="E42" i="5"/>
  <c r="E24" i="3"/>
  <c r="E25" i="5" s="1"/>
  <c r="K238" i="1"/>
  <c r="K254" i="1" s="1"/>
  <c r="K292" i="1" s="1"/>
  <c r="N5" i="1"/>
  <c r="N167" i="1"/>
  <c r="N29" i="1"/>
  <c r="N132" i="1"/>
  <c r="N123" i="1"/>
  <c r="L288" i="1"/>
  <c r="N32" i="1"/>
  <c r="M277" i="1"/>
  <c r="L138" i="1"/>
  <c r="N138" i="1" s="1"/>
  <c r="N148" i="1"/>
  <c r="N225" i="1"/>
  <c r="L152" i="1"/>
  <c r="N152" i="1" s="1"/>
  <c r="N234" i="1"/>
  <c r="N117" i="1"/>
  <c r="L263" i="1"/>
  <c r="N41" i="1"/>
  <c r="N52" i="1"/>
  <c r="N62" i="1"/>
  <c r="N71" i="1"/>
  <c r="N80" i="1"/>
  <c r="N89" i="1"/>
  <c r="N245" i="1"/>
  <c r="N17" i="1"/>
  <c r="N110" i="1"/>
  <c r="N202" i="1"/>
  <c r="N215" i="1"/>
  <c r="N241" i="1"/>
  <c r="N120" i="1"/>
  <c r="N93" i="1"/>
  <c r="N249" i="1"/>
  <c r="N267" i="1"/>
  <c r="N9" i="1"/>
  <c r="N20" i="1"/>
  <c r="N182" i="1"/>
  <c r="N129" i="1"/>
  <c r="L211" i="1"/>
  <c r="L253" i="1" s="1"/>
  <c r="N222" i="1"/>
  <c r="N284" i="1"/>
  <c r="N38" i="1"/>
  <c r="N48" i="1"/>
  <c r="N59" i="1"/>
  <c r="N68" i="1"/>
  <c r="N77" i="1"/>
  <c r="N13" i="1"/>
  <c r="N23" i="1"/>
  <c r="L271" i="1"/>
  <c r="N65" i="2"/>
  <c r="N89" i="2"/>
  <c r="N114" i="2"/>
  <c r="N132" i="2"/>
  <c r="N174" i="2"/>
  <c r="N102" i="2"/>
  <c r="N13" i="2"/>
  <c r="N26" i="2"/>
  <c r="N190" i="2"/>
  <c r="N222" i="2"/>
  <c r="N231" i="2"/>
  <c r="N281" i="2"/>
  <c r="N17" i="2"/>
  <c r="N38" i="2"/>
  <c r="N106" i="2"/>
  <c r="N126" i="2"/>
  <c r="N135" i="2"/>
  <c r="N5" i="2"/>
  <c r="N41" i="2"/>
  <c r="N77" i="2"/>
  <c r="N194" i="2"/>
  <c r="N215" i="2"/>
  <c r="N225" i="2"/>
  <c r="N234" i="2"/>
  <c r="N52" i="2"/>
  <c r="N96" i="2"/>
  <c r="N20" i="2"/>
  <c r="N120" i="2"/>
  <c r="N138" i="2"/>
  <c r="N202" i="2"/>
  <c r="M261" i="2"/>
  <c r="M262" i="2"/>
  <c r="M269" i="2" s="1"/>
  <c r="L211" i="2"/>
  <c r="L250" i="2" s="1"/>
  <c r="M275" i="2"/>
  <c r="M286" i="2" s="1"/>
  <c r="N83" i="1"/>
  <c r="N158" i="1"/>
  <c r="N231" i="1"/>
  <c r="N141" i="1"/>
  <c r="N161" i="1"/>
  <c r="N259" i="1"/>
  <c r="M271" i="1"/>
  <c r="M272" i="1"/>
  <c r="N194" i="1"/>
  <c r="L287" i="1"/>
  <c r="L45" i="1"/>
  <c r="L272" i="1"/>
  <c r="O35" i="5" l="1"/>
  <c r="O17" i="5"/>
  <c r="O19" i="5"/>
  <c r="O41" i="5"/>
  <c r="O52" i="5"/>
  <c r="O23" i="5"/>
  <c r="O9" i="5"/>
  <c r="O45" i="5"/>
  <c r="O43" i="5"/>
  <c r="L249" i="2"/>
  <c r="O49" i="5"/>
  <c r="L170" i="1"/>
  <c r="E27" i="3" s="1"/>
  <c r="E28" i="5" s="1"/>
  <c r="O28" i="5" s="1"/>
  <c r="K252" i="1"/>
  <c r="N276" i="1"/>
  <c r="E50" i="3"/>
  <c r="E51" i="5" s="1"/>
  <c r="N102" i="1"/>
  <c r="L270" i="1"/>
  <c r="N270" i="1" s="1"/>
  <c r="E45" i="3"/>
  <c r="E46" i="5" s="1"/>
  <c r="O46" i="5" s="1"/>
  <c r="O15" i="5"/>
  <c r="O42" i="5"/>
  <c r="O31" i="5"/>
  <c r="O27" i="5"/>
  <c r="O5" i="5"/>
  <c r="L289" i="2"/>
  <c r="O7" i="5"/>
  <c r="O29" i="5"/>
  <c r="O21" i="5"/>
  <c r="O25" i="5"/>
  <c r="O6" i="5"/>
  <c r="L290" i="2"/>
  <c r="O13" i="5"/>
  <c r="N44" i="2"/>
  <c r="N273" i="2"/>
  <c r="M285" i="2"/>
  <c r="N284" i="2" s="1"/>
  <c r="E50" i="4"/>
  <c r="J51" i="5" s="1"/>
  <c r="M268" i="2"/>
  <c r="N267" i="2" s="1"/>
  <c r="E46" i="4"/>
  <c r="J47" i="5" s="1"/>
  <c r="O47" i="5" s="1"/>
  <c r="N45" i="1"/>
  <c r="N263" i="1"/>
  <c r="L210" i="1"/>
  <c r="E17" i="3"/>
  <c r="E18" i="5" s="1"/>
  <c r="O18" i="5" s="1"/>
  <c r="M289" i="1"/>
  <c r="N280" i="1"/>
  <c r="E55" i="5"/>
  <c r="O55" i="5" s="1"/>
  <c r="L238" i="1"/>
  <c r="L254" i="1" s="1"/>
  <c r="L292" i="1" s="1"/>
  <c r="L237" i="1"/>
  <c r="E35" i="3" s="1"/>
  <c r="E36" i="5" s="1"/>
  <c r="O36" i="5" s="1"/>
  <c r="L239" i="1"/>
  <c r="M288" i="1"/>
  <c r="M211" i="1"/>
  <c r="M253" i="1" s="1"/>
  <c r="L291" i="1"/>
  <c r="M290" i="2"/>
  <c r="L288" i="2"/>
  <c r="M211" i="2"/>
  <c r="M250" i="2" s="1"/>
  <c r="N260" i="2"/>
  <c r="M45" i="1"/>
  <c r="N170" i="1" l="1"/>
  <c r="M289" i="2"/>
  <c r="N249" i="2"/>
  <c r="M239" i="1"/>
  <c r="L255" i="1"/>
  <c r="L293" i="1" s="1"/>
  <c r="L252" i="1"/>
  <c r="L290" i="1" s="1"/>
  <c r="O51" i="5"/>
  <c r="E32" i="4"/>
  <c r="J33" i="5" s="1"/>
  <c r="L287" i="2"/>
  <c r="N44" i="1"/>
  <c r="N210" i="1"/>
  <c r="E31" i="3"/>
  <c r="E32" i="5" s="1"/>
  <c r="O32" i="5" s="1"/>
  <c r="K290" i="1"/>
  <c r="N287" i="1"/>
  <c r="E10" i="3"/>
  <c r="M238" i="1"/>
  <c r="M254" i="1" s="1"/>
  <c r="E38" i="5"/>
  <c r="O38" i="5" s="1"/>
  <c r="M291" i="1"/>
  <c r="E32" i="3"/>
  <c r="E33" i="5" s="1"/>
  <c r="N210" i="2"/>
  <c r="E55" i="4" l="1"/>
  <c r="N237" i="1"/>
  <c r="E36" i="3"/>
  <c r="E37" i="5" s="1"/>
  <c r="O37" i="5" s="1"/>
  <c r="E39" i="5"/>
  <c r="O39" i="5" s="1"/>
  <c r="M255" i="1"/>
  <c r="M293" i="1" s="1"/>
  <c r="O33" i="5"/>
  <c r="E11" i="5"/>
  <c r="O11" i="5" s="1"/>
  <c r="M288" i="2"/>
  <c r="N287" i="2" s="1"/>
  <c r="M292" i="1"/>
  <c r="E55" i="3" l="1"/>
  <c r="O56" i="5"/>
  <c r="N290" i="1"/>
  <c r="N252" i="1"/>
  <c r="G238" i="1"/>
  <c r="H238" i="1" s="1"/>
  <c r="I238" i="1" s="1"/>
  <c r="G239" i="1"/>
  <c r="H239" i="1" s="1"/>
  <c r="I239" i="1" s="1"/>
  <c r="G237" i="1"/>
  <c r="H237" i="1" s="1"/>
  <c r="C238" i="1"/>
  <c r="C239" i="1"/>
  <c r="C237" i="1"/>
  <c r="O236" i="1"/>
  <c r="P236" i="1" s="1"/>
  <c r="Q236" i="1" s="1"/>
  <c r="H236" i="1"/>
  <c r="I236" i="1" s="1"/>
  <c r="D236" i="1"/>
  <c r="E236" i="1" s="1"/>
  <c r="O235" i="1"/>
  <c r="P235" i="1" s="1"/>
  <c r="Q235" i="1" s="1"/>
  <c r="H235" i="1"/>
  <c r="I235" i="1" s="1"/>
  <c r="D235" i="1"/>
  <c r="E235" i="1" s="1"/>
  <c r="O234" i="1"/>
  <c r="P234" i="1" s="1"/>
  <c r="H234" i="1"/>
  <c r="D234" i="1"/>
  <c r="I200" i="2"/>
  <c r="D183" i="1"/>
  <c r="D184" i="1"/>
  <c r="D185" i="1"/>
  <c r="D203" i="1"/>
  <c r="D204" i="1"/>
  <c r="D205" i="1"/>
  <c r="D191" i="1"/>
  <c r="D192" i="1"/>
  <c r="D193" i="1"/>
  <c r="D194" i="1"/>
  <c r="D195" i="1"/>
  <c r="D196" i="1"/>
  <c r="D197" i="1"/>
  <c r="D186" i="1"/>
  <c r="D187" i="1"/>
  <c r="H182" i="1"/>
  <c r="H183" i="1"/>
  <c r="H184" i="1"/>
  <c r="H185" i="1"/>
  <c r="H202" i="1"/>
  <c r="H203" i="1"/>
  <c r="H204" i="1"/>
  <c r="H205" i="1"/>
  <c r="H191" i="1"/>
  <c r="H192" i="1"/>
  <c r="H193" i="1"/>
  <c r="H194" i="1"/>
  <c r="H195" i="1"/>
  <c r="H196" i="1"/>
  <c r="H197" i="1"/>
  <c r="H186" i="1"/>
  <c r="H187" i="1"/>
  <c r="D182" i="1"/>
  <c r="D202" i="1"/>
  <c r="G253" i="1"/>
  <c r="H210" i="1"/>
  <c r="C253" i="1"/>
  <c r="G46" i="1"/>
  <c r="G45" i="1"/>
  <c r="G44" i="1"/>
  <c r="C46" i="1"/>
  <c r="C45" i="1"/>
  <c r="C44" i="1"/>
  <c r="C286" i="2"/>
  <c r="C285" i="2"/>
  <c r="C284" i="2"/>
  <c r="C91" i="2"/>
  <c r="D91" i="2" s="1"/>
  <c r="E91" i="2" s="1"/>
  <c r="C90" i="2"/>
  <c r="D90" i="2" s="1"/>
  <c r="E90" i="2" s="1"/>
  <c r="C89" i="2"/>
  <c r="D89" i="2" s="1"/>
  <c r="C269" i="2"/>
  <c r="C268" i="2"/>
  <c r="C267" i="2"/>
  <c r="C236" i="2"/>
  <c r="D236" i="2" s="1"/>
  <c r="E236" i="2" s="1"/>
  <c r="C235" i="2"/>
  <c r="D235" i="2" s="1"/>
  <c r="E235" i="2" s="1"/>
  <c r="C234" i="2"/>
  <c r="D234" i="2" s="1"/>
  <c r="D213" i="2"/>
  <c r="E213" i="2" s="1"/>
  <c r="D212" i="2"/>
  <c r="E212" i="2" s="1"/>
  <c r="D210" i="2"/>
  <c r="C172" i="2"/>
  <c r="D172" i="2" s="1"/>
  <c r="E172" i="2" s="1"/>
  <c r="C171" i="2"/>
  <c r="D171" i="2" s="1"/>
  <c r="E171" i="2" s="1"/>
  <c r="C170" i="2"/>
  <c r="D170" i="2" s="1"/>
  <c r="C146" i="2"/>
  <c r="D146" i="2" s="1"/>
  <c r="E146" i="2" s="1"/>
  <c r="C145" i="2"/>
  <c r="D145" i="2" s="1"/>
  <c r="E145" i="2" s="1"/>
  <c r="C144" i="2"/>
  <c r="D144" i="2" s="1"/>
  <c r="C46" i="2"/>
  <c r="C45" i="2"/>
  <c r="C44" i="2"/>
  <c r="C104" i="2"/>
  <c r="D104" i="2" s="1"/>
  <c r="E104" i="2" s="1"/>
  <c r="C103" i="2"/>
  <c r="D103" i="2" s="1"/>
  <c r="E103" i="2" s="1"/>
  <c r="C102" i="2"/>
  <c r="D102" i="2" s="1"/>
  <c r="H5" i="2"/>
  <c r="H6" i="2"/>
  <c r="D6" i="2"/>
  <c r="H7" i="2"/>
  <c r="D7" i="2"/>
  <c r="H9" i="2"/>
  <c r="D9" i="2"/>
  <c r="H10" i="2"/>
  <c r="I10" i="2" s="1"/>
  <c r="D10" i="2"/>
  <c r="E10" i="2" s="1"/>
  <c r="H11" i="2"/>
  <c r="I11" i="2" s="1"/>
  <c r="D11" i="2"/>
  <c r="E11" i="2" s="1"/>
  <c r="H13" i="2"/>
  <c r="D13" i="2"/>
  <c r="H14" i="2"/>
  <c r="I14" i="2" s="1"/>
  <c r="D14" i="2"/>
  <c r="E14" i="2" s="1"/>
  <c r="H15" i="2"/>
  <c r="I15" i="2" s="1"/>
  <c r="D15" i="2"/>
  <c r="E15" i="2" s="1"/>
  <c r="H17" i="2"/>
  <c r="D17" i="2"/>
  <c r="H18" i="2"/>
  <c r="I18" i="2" s="1"/>
  <c r="D18" i="2"/>
  <c r="E18" i="2" s="1"/>
  <c r="H19" i="2"/>
  <c r="I19" i="2" s="1"/>
  <c r="D19" i="2"/>
  <c r="E19" i="2" s="1"/>
  <c r="H20" i="2"/>
  <c r="D20" i="2"/>
  <c r="H21" i="2"/>
  <c r="I21" i="2" s="1"/>
  <c r="D21" i="2"/>
  <c r="E21" i="2" s="1"/>
  <c r="H22" i="2"/>
  <c r="I22" i="2" s="1"/>
  <c r="D22" i="2"/>
  <c r="E22" i="2" s="1"/>
  <c r="H23" i="2"/>
  <c r="D23" i="2"/>
  <c r="H24" i="2"/>
  <c r="I24" i="2" s="1"/>
  <c r="D24" i="2"/>
  <c r="E24" i="2" s="1"/>
  <c r="H25" i="2"/>
  <c r="I25" i="2" s="1"/>
  <c r="D25" i="2"/>
  <c r="E25" i="2" s="1"/>
  <c r="H26" i="2"/>
  <c r="D26" i="2"/>
  <c r="H27" i="2"/>
  <c r="I27" i="2" s="1"/>
  <c r="D27" i="2"/>
  <c r="E27" i="2" s="1"/>
  <c r="H28" i="2"/>
  <c r="I28" i="2" s="1"/>
  <c r="D28" i="2"/>
  <c r="E28" i="2" s="1"/>
  <c r="H29" i="2"/>
  <c r="D29" i="2"/>
  <c r="H30" i="2"/>
  <c r="I30" i="2" s="1"/>
  <c r="D30" i="2"/>
  <c r="E30" i="2" s="1"/>
  <c r="H31" i="2"/>
  <c r="I31" i="2" s="1"/>
  <c r="D31" i="2"/>
  <c r="E31" i="2" s="1"/>
  <c r="H32" i="2"/>
  <c r="D32" i="2"/>
  <c r="H33" i="2"/>
  <c r="I33" i="2" s="1"/>
  <c r="D33" i="2"/>
  <c r="E33" i="2" s="1"/>
  <c r="H34" i="2"/>
  <c r="I34" i="2" s="1"/>
  <c r="D34" i="2"/>
  <c r="E34" i="2" s="1"/>
  <c r="H35" i="2"/>
  <c r="D35" i="2"/>
  <c r="H36" i="2"/>
  <c r="I36" i="2" s="1"/>
  <c r="D36" i="2"/>
  <c r="E36" i="2" s="1"/>
  <c r="H37" i="2"/>
  <c r="I37" i="2" s="1"/>
  <c r="D37" i="2"/>
  <c r="E37" i="2" s="1"/>
  <c r="H38" i="2"/>
  <c r="D38" i="2"/>
  <c r="H39" i="2"/>
  <c r="I39" i="2" s="1"/>
  <c r="D39" i="2"/>
  <c r="E39" i="2" s="1"/>
  <c r="H40" i="2"/>
  <c r="I40" i="2" s="1"/>
  <c r="D40" i="2"/>
  <c r="E40" i="2" s="1"/>
  <c r="H41" i="2"/>
  <c r="D41" i="2"/>
  <c r="H42" i="2"/>
  <c r="I42" i="2" s="1"/>
  <c r="D42" i="2"/>
  <c r="E42" i="2" s="1"/>
  <c r="H43" i="2"/>
  <c r="I43" i="2" s="1"/>
  <c r="D43" i="2"/>
  <c r="E43" i="2" s="1"/>
  <c r="G44" i="2"/>
  <c r="G45" i="2"/>
  <c r="G46" i="2"/>
  <c r="H48" i="2"/>
  <c r="D48" i="2"/>
  <c r="H49" i="2"/>
  <c r="I49" i="2" s="1"/>
  <c r="D49" i="2"/>
  <c r="E49" i="2" s="1"/>
  <c r="H50" i="2"/>
  <c r="I50" i="2" s="1"/>
  <c r="D50" i="2"/>
  <c r="E50" i="2" s="1"/>
  <c r="H52" i="2"/>
  <c r="D52" i="2"/>
  <c r="H53" i="2"/>
  <c r="I53" i="2" s="1"/>
  <c r="D53" i="2"/>
  <c r="E53" i="2" s="1"/>
  <c r="H54" i="2"/>
  <c r="I54" i="2" s="1"/>
  <c r="D54" i="2"/>
  <c r="E54" i="2" s="1"/>
  <c r="H56" i="2"/>
  <c r="D56" i="2"/>
  <c r="H57" i="2"/>
  <c r="I57" i="2" s="1"/>
  <c r="D57" i="2"/>
  <c r="E57" i="2" s="1"/>
  <c r="H58" i="2"/>
  <c r="I58" i="2" s="1"/>
  <c r="D58" i="2"/>
  <c r="E58" i="2" s="1"/>
  <c r="H59" i="2"/>
  <c r="D59" i="2"/>
  <c r="H60" i="2"/>
  <c r="I60" i="2" s="1"/>
  <c r="D60" i="2"/>
  <c r="E60" i="2" s="1"/>
  <c r="H61" i="2"/>
  <c r="I61" i="2" s="1"/>
  <c r="D61" i="2"/>
  <c r="E61" i="2" s="1"/>
  <c r="H62" i="2"/>
  <c r="D62" i="2"/>
  <c r="H63" i="2"/>
  <c r="I63" i="2" s="1"/>
  <c r="D63" i="2"/>
  <c r="E63" i="2" s="1"/>
  <c r="H64" i="2"/>
  <c r="I64" i="2" s="1"/>
  <c r="D64" i="2"/>
  <c r="E64" i="2" s="1"/>
  <c r="H65" i="2"/>
  <c r="D65" i="2"/>
  <c r="H66" i="2"/>
  <c r="I66" i="2" s="1"/>
  <c r="D66" i="2"/>
  <c r="E66" i="2" s="1"/>
  <c r="H67" i="2"/>
  <c r="I67" i="2" s="1"/>
  <c r="D67" i="2"/>
  <c r="E67" i="2" s="1"/>
  <c r="H68" i="2"/>
  <c r="D68" i="2"/>
  <c r="H69" i="2"/>
  <c r="I69" i="2" s="1"/>
  <c r="D69" i="2"/>
  <c r="E69" i="2" s="1"/>
  <c r="H70" i="2"/>
  <c r="I70" i="2" s="1"/>
  <c r="D70" i="2"/>
  <c r="E70" i="2" s="1"/>
  <c r="H71" i="2"/>
  <c r="D71" i="2"/>
  <c r="H72" i="2"/>
  <c r="I72" i="2" s="1"/>
  <c r="D72" i="2"/>
  <c r="E72" i="2" s="1"/>
  <c r="H73" i="2"/>
  <c r="I73" i="2" s="1"/>
  <c r="D73" i="2"/>
  <c r="E73" i="2" s="1"/>
  <c r="H74" i="2"/>
  <c r="D74" i="2"/>
  <c r="H75" i="2"/>
  <c r="I75" i="2" s="1"/>
  <c r="D75" i="2"/>
  <c r="E75" i="2" s="1"/>
  <c r="H76" i="2"/>
  <c r="I76" i="2" s="1"/>
  <c r="D76" i="2"/>
  <c r="E76" i="2" s="1"/>
  <c r="H77" i="2"/>
  <c r="D77" i="2"/>
  <c r="H78" i="2"/>
  <c r="I78" i="2" s="1"/>
  <c r="D78" i="2"/>
  <c r="E78" i="2" s="1"/>
  <c r="H79" i="2"/>
  <c r="I79" i="2" s="1"/>
  <c r="D79" i="2"/>
  <c r="E79" i="2" s="1"/>
  <c r="H80" i="2"/>
  <c r="D80" i="2"/>
  <c r="H81" i="2"/>
  <c r="I81" i="2" s="1"/>
  <c r="D81" i="2"/>
  <c r="E81" i="2" s="1"/>
  <c r="H82" i="2"/>
  <c r="I82" i="2" s="1"/>
  <c r="D82" i="2"/>
  <c r="E82" i="2" s="1"/>
  <c r="H83" i="2"/>
  <c r="D83" i="2"/>
  <c r="H84" i="2"/>
  <c r="I84" i="2" s="1"/>
  <c r="D84" i="2"/>
  <c r="E84" i="2" s="1"/>
  <c r="H85" i="2"/>
  <c r="I85" i="2" s="1"/>
  <c r="D85" i="2"/>
  <c r="E85" i="2" s="1"/>
  <c r="H86" i="2"/>
  <c r="D86" i="2"/>
  <c r="H87" i="2"/>
  <c r="I87" i="2" s="1"/>
  <c r="D87" i="2"/>
  <c r="E87" i="2" s="1"/>
  <c r="H88" i="2"/>
  <c r="I88" i="2" s="1"/>
  <c r="D88" i="2"/>
  <c r="E88" i="2" s="1"/>
  <c r="G89" i="2"/>
  <c r="H89" i="2" s="1"/>
  <c r="G90" i="2"/>
  <c r="H90" i="2" s="1"/>
  <c r="I90" i="2" s="1"/>
  <c r="G91" i="2"/>
  <c r="H91" i="2" s="1"/>
  <c r="I91" i="2" s="1"/>
  <c r="H93" i="2"/>
  <c r="D93" i="2"/>
  <c r="H94" i="2"/>
  <c r="I94" i="2" s="1"/>
  <c r="D94" i="2"/>
  <c r="E94" i="2" s="1"/>
  <c r="H95" i="2"/>
  <c r="I95" i="2" s="1"/>
  <c r="D95" i="2"/>
  <c r="E95" i="2" s="1"/>
  <c r="H96" i="2"/>
  <c r="D96" i="2"/>
  <c r="H97" i="2"/>
  <c r="I97" i="2" s="1"/>
  <c r="D97" i="2"/>
  <c r="E97" i="2" s="1"/>
  <c r="H98" i="2"/>
  <c r="I98" i="2" s="1"/>
  <c r="D98" i="2"/>
  <c r="E98" i="2" s="1"/>
  <c r="H99" i="2"/>
  <c r="D99" i="2"/>
  <c r="H100" i="2"/>
  <c r="I100" i="2" s="1"/>
  <c r="D100" i="2"/>
  <c r="E100" i="2" s="1"/>
  <c r="H101" i="2"/>
  <c r="I101" i="2" s="1"/>
  <c r="D101" i="2"/>
  <c r="E101" i="2" s="1"/>
  <c r="G102" i="2"/>
  <c r="H102" i="2" s="1"/>
  <c r="G103" i="2"/>
  <c r="H103" i="2" s="1"/>
  <c r="I103" i="2" s="1"/>
  <c r="G104" i="2"/>
  <c r="H104" i="2" s="1"/>
  <c r="I104" i="2" s="1"/>
  <c r="H106" i="2"/>
  <c r="D106" i="2"/>
  <c r="H107" i="2"/>
  <c r="I107" i="2" s="1"/>
  <c r="D107" i="2"/>
  <c r="E107" i="2" s="1"/>
  <c r="H108" i="2"/>
  <c r="I108" i="2" s="1"/>
  <c r="D108" i="2"/>
  <c r="E108" i="2" s="1"/>
  <c r="H110" i="2"/>
  <c r="D110" i="2"/>
  <c r="H111" i="2"/>
  <c r="I111" i="2" s="1"/>
  <c r="D111" i="2"/>
  <c r="E111" i="2" s="1"/>
  <c r="H112" i="2"/>
  <c r="I112" i="2" s="1"/>
  <c r="D112" i="2"/>
  <c r="E112" i="2" s="1"/>
  <c r="H114" i="2"/>
  <c r="D114" i="2"/>
  <c r="H115" i="2"/>
  <c r="I115" i="2" s="1"/>
  <c r="D115" i="2"/>
  <c r="E115" i="2" s="1"/>
  <c r="H116" i="2"/>
  <c r="I116" i="2" s="1"/>
  <c r="D116" i="2"/>
  <c r="E116" i="2" s="1"/>
  <c r="H117" i="2"/>
  <c r="D117" i="2"/>
  <c r="H118" i="2"/>
  <c r="I118" i="2" s="1"/>
  <c r="D118" i="2"/>
  <c r="E118" i="2" s="1"/>
  <c r="H119" i="2"/>
  <c r="I119" i="2" s="1"/>
  <c r="D119" i="2"/>
  <c r="E119" i="2" s="1"/>
  <c r="H120" i="2"/>
  <c r="D120" i="2"/>
  <c r="H121" i="2"/>
  <c r="I121" i="2" s="1"/>
  <c r="D121" i="2"/>
  <c r="E121" i="2" s="1"/>
  <c r="H122" i="2"/>
  <c r="I122" i="2" s="1"/>
  <c r="D122" i="2"/>
  <c r="E122" i="2" s="1"/>
  <c r="H123" i="2"/>
  <c r="D123" i="2"/>
  <c r="H124" i="2"/>
  <c r="I124" i="2" s="1"/>
  <c r="D124" i="2"/>
  <c r="E124" i="2" s="1"/>
  <c r="H125" i="2"/>
  <c r="I125" i="2" s="1"/>
  <c r="D125" i="2"/>
  <c r="E125" i="2" s="1"/>
  <c r="H126" i="2"/>
  <c r="D126" i="2"/>
  <c r="H127" i="2"/>
  <c r="I127" i="2" s="1"/>
  <c r="D127" i="2"/>
  <c r="E127" i="2" s="1"/>
  <c r="H128" i="2"/>
  <c r="I128" i="2" s="1"/>
  <c r="D128" i="2"/>
  <c r="E128" i="2" s="1"/>
  <c r="H129" i="2"/>
  <c r="D129" i="2"/>
  <c r="H130" i="2"/>
  <c r="I130" i="2" s="1"/>
  <c r="D130" i="2"/>
  <c r="E130" i="2" s="1"/>
  <c r="H131" i="2"/>
  <c r="I131" i="2" s="1"/>
  <c r="D131" i="2"/>
  <c r="E131" i="2" s="1"/>
  <c r="H132" i="2"/>
  <c r="D132" i="2"/>
  <c r="H133" i="2"/>
  <c r="I133" i="2" s="1"/>
  <c r="D133" i="2"/>
  <c r="E133" i="2" s="1"/>
  <c r="H134" i="2"/>
  <c r="I134" i="2" s="1"/>
  <c r="D134" i="2"/>
  <c r="E134" i="2" s="1"/>
  <c r="H135" i="2"/>
  <c r="D135" i="2"/>
  <c r="H136" i="2"/>
  <c r="I136" i="2" s="1"/>
  <c r="D136" i="2"/>
  <c r="E136" i="2" s="1"/>
  <c r="H137" i="2"/>
  <c r="I137" i="2" s="1"/>
  <c r="D137" i="2"/>
  <c r="E137" i="2" s="1"/>
  <c r="H138" i="2"/>
  <c r="D138" i="2"/>
  <c r="H139" i="2"/>
  <c r="I139" i="2" s="1"/>
  <c r="D139" i="2"/>
  <c r="E139" i="2" s="1"/>
  <c r="H140" i="2"/>
  <c r="I140" i="2" s="1"/>
  <c r="D140" i="2"/>
  <c r="E140" i="2" s="1"/>
  <c r="H141" i="2"/>
  <c r="D141" i="2"/>
  <c r="H142" i="2"/>
  <c r="I142" i="2" s="1"/>
  <c r="D142" i="2"/>
  <c r="E142" i="2" s="1"/>
  <c r="H143" i="2"/>
  <c r="I143" i="2" s="1"/>
  <c r="D143" i="2"/>
  <c r="E143" i="2" s="1"/>
  <c r="G144" i="2"/>
  <c r="H144" i="2" s="1"/>
  <c r="G145" i="2"/>
  <c r="H145" i="2" s="1"/>
  <c r="I145" i="2" s="1"/>
  <c r="G146" i="2"/>
  <c r="H146" i="2" s="1"/>
  <c r="I146" i="2" s="1"/>
  <c r="H148" i="2"/>
  <c r="D148" i="2"/>
  <c r="H149" i="2"/>
  <c r="I149" i="2" s="1"/>
  <c r="D149" i="2"/>
  <c r="E149" i="2" s="1"/>
  <c r="H150" i="2"/>
  <c r="I150" i="2" s="1"/>
  <c r="D150" i="2"/>
  <c r="E150" i="2" s="1"/>
  <c r="H152" i="2"/>
  <c r="D152" i="2"/>
  <c r="H153" i="2"/>
  <c r="I153" i="2" s="1"/>
  <c r="D153" i="2"/>
  <c r="E153" i="2" s="1"/>
  <c r="H154" i="2"/>
  <c r="I154" i="2" s="1"/>
  <c r="D154" i="2"/>
  <c r="E154" i="2" s="1"/>
  <c r="H155" i="2"/>
  <c r="D155" i="2"/>
  <c r="H156" i="2"/>
  <c r="I156" i="2" s="1"/>
  <c r="D156" i="2"/>
  <c r="E156" i="2" s="1"/>
  <c r="H157" i="2"/>
  <c r="I157" i="2" s="1"/>
  <c r="D157" i="2"/>
  <c r="E157" i="2" s="1"/>
  <c r="H158" i="2"/>
  <c r="D158" i="2"/>
  <c r="H159" i="2"/>
  <c r="I159" i="2" s="1"/>
  <c r="D159" i="2"/>
  <c r="E159" i="2" s="1"/>
  <c r="H160" i="2"/>
  <c r="I160" i="2" s="1"/>
  <c r="D160" i="2"/>
  <c r="E160" i="2" s="1"/>
  <c r="H161" i="2"/>
  <c r="D161" i="2"/>
  <c r="H162" i="2"/>
  <c r="I162" i="2" s="1"/>
  <c r="D162" i="2"/>
  <c r="E162" i="2" s="1"/>
  <c r="H163" i="2"/>
  <c r="I163" i="2" s="1"/>
  <c r="D163" i="2"/>
  <c r="E163" i="2" s="1"/>
  <c r="H164" i="2"/>
  <c r="D164" i="2"/>
  <c r="H165" i="2"/>
  <c r="I165" i="2" s="1"/>
  <c r="D165" i="2"/>
  <c r="E165" i="2" s="1"/>
  <c r="H166" i="2"/>
  <c r="I166" i="2" s="1"/>
  <c r="D166" i="2"/>
  <c r="E166" i="2" s="1"/>
  <c r="H167" i="2"/>
  <c r="D167" i="2"/>
  <c r="H168" i="2"/>
  <c r="I168" i="2" s="1"/>
  <c r="D168" i="2"/>
  <c r="E168" i="2" s="1"/>
  <c r="H169" i="2"/>
  <c r="I169" i="2" s="1"/>
  <c r="D169" i="2"/>
  <c r="E169" i="2" s="1"/>
  <c r="G170" i="2"/>
  <c r="H170" i="2" s="1"/>
  <c r="G171" i="2"/>
  <c r="H171" i="2" s="1"/>
  <c r="I171" i="2" s="1"/>
  <c r="G172" i="2"/>
  <c r="H172" i="2" s="1"/>
  <c r="I172" i="2" s="1"/>
  <c r="H174" i="2"/>
  <c r="D174" i="2"/>
  <c r="H175" i="2"/>
  <c r="I175" i="2" s="1"/>
  <c r="D175" i="2"/>
  <c r="E175" i="2" s="1"/>
  <c r="H176" i="2"/>
  <c r="I176" i="2" s="1"/>
  <c r="D176" i="2"/>
  <c r="E176" i="2" s="1"/>
  <c r="H182" i="2"/>
  <c r="D182" i="2"/>
  <c r="H183" i="2"/>
  <c r="I183" i="2" s="1"/>
  <c r="D183" i="2"/>
  <c r="E183" i="2" s="1"/>
  <c r="H184" i="2"/>
  <c r="I184" i="2" s="1"/>
  <c r="D184" i="2"/>
  <c r="E184" i="2" s="1"/>
  <c r="H185" i="2"/>
  <c r="I185" i="2" s="1"/>
  <c r="D185" i="2"/>
  <c r="E185" i="2" s="1"/>
  <c r="H202" i="2"/>
  <c r="D202" i="2"/>
  <c r="H203" i="2"/>
  <c r="I203" i="2" s="1"/>
  <c r="D203" i="2"/>
  <c r="E203" i="2" s="1"/>
  <c r="H204" i="2"/>
  <c r="I204" i="2" s="1"/>
  <c r="D204" i="2"/>
  <c r="E204" i="2" s="1"/>
  <c r="H205" i="2"/>
  <c r="I205" i="2" s="1"/>
  <c r="D205" i="2"/>
  <c r="E205" i="2" s="1"/>
  <c r="H190" i="2"/>
  <c r="D190" i="2"/>
  <c r="H191" i="2"/>
  <c r="I191" i="2" s="1"/>
  <c r="D191" i="2"/>
  <c r="E191" i="2" s="1"/>
  <c r="H192" i="2"/>
  <c r="I192" i="2" s="1"/>
  <c r="D192" i="2"/>
  <c r="E192" i="2" s="1"/>
  <c r="H193" i="2"/>
  <c r="I193" i="2" s="1"/>
  <c r="D193" i="2"/>
  <c r="E193" i="2" s="1"/>
  <c r="H194" i="2"/>
  <c r="D194" i="2"/>
  <c r="H195" i="2"/>
  <c r="I195" i="2" s="1"/>
  <c r="D195" i="2"/>
  <c r="E195" i="2" s="1"/>
  <c r="H196" i="2"/>
  <c r="I196" i="2" s="1"/>
  <c r="D196" i="2"/>
  <c r="E196" i="2" s="1"/>
  <c r="H197" i="2"/>
  <c r="I197" i="2" s="1"/>
  <c r="D197" i="2"/>
  <c r="E197" i="2" s="1"/>
  <c r="H186" i="2"/>
  <c r="D186" i="2"/>
  <c r="H187" i="2"/>
  <c r="I187" i="2" s="1"/>
  <c r="D187" i="2"/>
  <c r="E187" i="2" s="1"/>
  <c r="H188" i="2"/>
  <c r="I188" i="2" s="1"/>
  <c r="D188" i="2"/>
  <c r="E188" i="2" s="1"/>
  <c r="H189" i="2"/>
  <c r="I189" i="2" s="1"/>
  <c r="D189" i="2"/>
  <c r="E189" i="2" s="1"/>
  <c r="H198" i="2"/>
  <c r="D198" i="2"/>
  <c r="D199" i="2"/>
  <c r="E199" i="2" s="1"/>
  <c r="D200" i="2"/>
  <c r="E200" i="2" s="1"/>
  <c r="H201" i="2"/>
  <c r="I201" i="2" s="1"/>
  <c r="D201" i="2"/>
  <c r="E201" i="2" s="1"/>
  <c r="H178" i="2"/>
  <c r="D178" i="2"/>
  <c r="H179" i="2"/>
  <c r="I179" i="2" s="1"/>
  <c r="D179" i="2"/>
  <c r="E179" i="2" s="1"/>
  <c r="H180" i="2"/>
  <c r="I180" i="2" s="1"/>
  <c r="D180" i="2"/>
  <c r="E180" i="2" s="1"/>
  <c r="H181" i="2"/>
  <c r="I181" i="2" s="1"/>
  <c r="D181" i="2"/>
  <c r="E181" i="2" s="1"/>
  <c r="H210" i="2"/>
  <c r="G250" i="2"/>
  <c r="H212" i="2"/>
  <c r="I212" i="2" s="1"/>
  <c r="H213" i="2"/>
  <c r="I213" i="2" s="1"/>
  <c r="H215" i="2"/>
  <c r="D215" i="2"/>
  <c r="H216" i="2"/>
  <c r="I216" i="2" s="1"/>
  <c r="D216" i="2"/>
  <c r="E216" i="2" s="1"/>
  <c r="H217" i="2"/>
  <c r="I217" i="2" s="1"/>
  <c r="D217" i="2"/>
  <c r="E217" i="2" s="1"/>
  <c r="H219" i="2"/>
  <c r="D219" i="2"/>
  <c r="H220" i="2"/>
  <c r="I220" i="2" s="1"/>
  <c r="D220" i="2"/>
  <c r="E220" i="2" s="1"/>
  <c r="H221" i="2"/>
  <c r="I221" i="2" s="1"/>
  <c r="D221" i="2"/>
  <c r="E221" i="2" s="1"/>
  <c r="H222" i="2"/>
  <c r="D222" i="2"/>
  <c r="H223" i="2"/>
  <c r="I223" i="2" s="1"/>
  <c r="D223" i="2"/>
  <c r="E223" i="2" s="1"/>
  <c r="H224" i="2"/>
  <c r="I224" i="2" s="1"/>
  <c r="D224" i="2"/>
  <c r="E224" i="2" s="1"/>
  <c r="H225" i="2"/>
  <c r="D225" i="2"/>
  <c r="H226" i="2"/>
  <c r="I226" i="2" s="1"/>
  <c r="D226" i="2"/>
  <c r="E226" i="2" s="1"/>
  <c r="H227" i="2"/>
  <c r="I227" i="2" s="1"/>
  <c r="D227" i="2"/>
  <c r="E227" i="2" s="1"/>
  <c r="H228" i="2"/>
  <c r="D228" i="2"/>
  <c r="H229" i="2"/>
  <c r="I229" i="2" s="1"/>
  <c r="D229" i="2"/>
  <c r="E229" i="2" s="1"/>
  <c r="H230" i="2"/>
  <c r="I230" i="2" s="1"/>
  <c r="D230" i="2"/>
  <c r="E230" i="2" s="1"/>
  <c r="H231" i="2"/>
  <c r="D231" i="2"/>
  <c r="H232" i="2"/>
  <c r="I232" i="2" s="1"/>
  <c r="D232" i="2"/>
  <c r="E232" i="2" s="1"/>
  <c r="H233" i="2"/>
  <c r="I233" i="2" s="1"/>
  <c r="D233" i="2"/>
  <c r="E233" i="2" s="1"/>
  <c r="G234" i="2"/>
  <c r="H234" i="2" s="1"/>
  <c r="G235" i="2"/>
  <c r="H235" i="2" s="1"/>
  <c r="I235" i="2" s="1"/>
  <c r="G236" i="2"/>
  <c r="H236" i="2" s="1"/>
  <c r="I236" i="2" s="1"/>
  <c r="H246" i="2"/>
  <c r="D246" i="2"/>
  <c r="H247" i="2"/>
  <c r="I247" i="2" s="1"/>
  <c r="D247" i="2"/>
  <c r="E247" i="2" s="1"/>
  <c r="H248" i="2"/>
  <c r="I248" i="2" s="1"/>
  <c r="D248" i="2"/>
  <c r="E248" i="2" s="1"/>
  <c r="H256" i="2"/>
  <c r="D256" i="2"/>
  <c r="H257" i="2"/>
  <c r="I257" i="2" s="1"/>
  <c r="D257" i="2"/>
  <c r="E257" i="2" s="1"/>
  <c r="H258" i="2"/>
  <c r="I258" i="2" s="1"/>
  <c r="D258" i="2"/>
  <c r="E258" i="2" s="1"/>
  <c r="H260" i="2"/>
  <c r="D260" i="2"/>
  <c r="H261" i="2"/>
  <c r="I261" i="2" s="1"/>
  <c r="D261" i="2"/>
  <c r="E261" i="2" s="1"/>
  <c r="H262" i="2"/>
  <c r="I262" i="2" s="1"/>
  <c r="D262" i="2"/>
  <c r="E262" i="2" s="1"/>
  <c r="H264" i="2"/>
  <c r="D264" i="2"/>
  <c r="H265" i="2"/>
  <c r="I265" i="2" s="1"/>
  <c r="D265" i="2"/>
  <c r="E265" i="2" s="1"/>
  <c r="H266" i="2"/>
  <c r="I266" i="2" s="1"/>
  <c r="D266" i="2"/>
  <c r="E266" i="2" s="1"/>
  <c r="G267" i="2"/>
  <c r="G268" i="2"/>
  <c r="G269" i="2"/>
  <c r="H273" i="2"/>
  <c r="D273" i="2"/>
  <c r="H274" i="2"/>
  <c r="I274" i="2" s="1"/>
  <c r="D274" i="2"/>
  <c r="E274" i="2" s="1"/>
  <c r="H275" i="2"/>
  <c r="I275" i="2" s="1"/>
  <c r="D275" i="2"/>
  <c r="E275" i="2" s="1"/>
  <c r="H277" i="2"/>
  <c r="D277" i="2"/>
  <c r="H278" i="2"/>
  <c r="I278" i="2" s="1"/>
  <c r="D278" i="2"/>
  <c r="E278" i="2" s="1"/>
  <c r="H279" i="2"/>
  <c r="I279" i="2" s="1"/>
  <c r="D279" i="2"/>
  <c r="E279" i="2" s="1"/>
  <c r="H281" i="2"/>
  <c r="D281" i="2"/>
  <c r="H282" i="2"/>
  <c r="I282" i="2" s="1"/>
  <c r="D282" i="2"/>
  <c r="E282" i="2" s="1"/>
  <c r="H283" i="2"/>
  <c r="I283" i="2" s="1"/>
  <c r="D283" i="2"/>
  <c r="E283" i="2" s="1"/>
  <c r="G284" i="2"/>
  <c r="G285" i="2"/>
  <c r="G286" i="2"/>
  <c r="G252" i="2" l="1"/>
  <c r="G290" i="2" s="1"/>
  <c r="G251" i="2"/>
  <c r="G289" i="2" s="1"/>
  <c r="G249" i="2"/>
  <c r="G287" i="2" s="1"/>
  <c r="C251" i="2"/>
  <c r="C289" i="2" s="1"/>
  <c r="C249" i="2"/>
  <c r="C287" i="2" s="1"/>
  <c r="C252" i="2"/>
  <c r="C290" i="2" s="1"/>
  <c r="D46" i="2"/>
  <c r="E46" i="2" s="1"/>
  <c r="E7" i="2"/>
  <c r="E6" i="2"/>
  <c r="I7" i="2"/>
  <c r="H46" i="2"/>
  <c r="I46" i="2" s="1"/>
  <c r="I6" i="2"/>
  <c r="H45" i="2"/>
  <c r="H251" i="2" s="1"/>
  <c r="H44" i="2"/>
  <c r="H249" i="2" s="1"/>
  <c r="C250" i="2"/>
  <c r="C288" i="2" s="1"/>
  <c r="D45" i="2"/>
  <c r="E45" i="2" s="1"/>
  <c r="D5" i="2"/>
  <c r="H46" i="1"/>
  <c r="J46" i="1" s="1"/>
  <c r="O46" i="1"/>
  <c r="P46" i="1" s="1"/>
  <c r="Q46" i="1" s="1"/>
  <c r="D46" i="1"/>
  <c r="D237" i="1"/>
  <c r="O237" i="1"/>
  <c r="D238" i="1"/>
  <c r="E238" i="1" s="1"/>
  <c r="O238" i="1"/>
  <c r="D239" i="1"/>
  <c r="E239" i="1" s="1"/>
  <c r="O239" i="1"/>
  <c r="J234" i="1"/>
  <c r="F234" i="1"/>
  <c r="R234" i="1"/>
  <c r="J237" i="1"/>
  <c r="D44" i="2"/>
  <c r="D211" i="2"/>
  <c r="H211" i="2"/>
  <c r="H250" i="2" s="1"/>
  <c r="G288" i="2"/>
  <c r="H284" i="2"/>
  <c r="F277" i="2"/>
  <c r="D284" i="2"/>
  <c r="F225" i="2"/>
  <c r="F80" i="2"/>
  <c r="J228" i="2"/>
  <c r="H286" i="2"/>
  <c r="I285" i="2"/>
  <c r="H268" i="2"/>
  <c r="J102" i="2"/>
  <c r="F59" i="2"/>
  <c r="J9" i="2"/>
  <c r="J93" i="2"/>
  <c r="F132" i="2"/>
  <c r="J13" i="2"/>
  <c r="D267" i="2"/>
  <c r="J231" i="2"/>
  <c r="J215" i="2"/>
  <c r="F129" i="2"/>
  <c r="F117" i="2"/>
  <c r="J77" i="2"/>
  <c r="I269" i="2"/>
  <c r="F74" i="2"/>
  <c r="J62" i="2"/>
  <c r="F48" i="2"/>
  <c r="F17" i="2"/>
  <c r="F246" i="2"/>
  <c r="J225" i="2"/>
  <c r="J219" i="2"/>
  <c r="F138" i="2"/>
  <c r="J135" i="2"/>
  <c r="J120" i="2"/>
  <c r="F106" i="2"/>
  <c r="J17" i="2"/>
  <c r="H269" i="2"/>
  <c r="D286" i="2"/>
  <c r="F164" i="2"/>
  <c r="F155" i="2"/>
  <c r="E286" i="2"/>
  <c r="F190" i="2"/>
  <c r="J35" i="2"/>
  <c r="J178" i="2"/>
  <c r="J190" i="2"/>
  <c r="J96" i="2"/>
  <c r="J20" i="2"/>
  <c r="J281" i="2"/>
  <c r="F215" i="2"/>
  <c r="J174" i="2"/>
  <c r="F89" i="2"/>
  <c r="F68" i="2"/>
  <c r="H285" i="2"/>
  <c r="J273" i="2"/>
  <c r="J222" i="2"/>
  <c r="F77" i="2"/>
  <c r="J41" i="2"/>
  <c r="J23" i="2"/>
  <c r="J186" i="2"/>
  <c r="J99" i="2"/>
  <c r="F71" i="2"/>
  <c r="D268" i="2"/>
  <c r="F186" i="2"/>
  <c r="F135" i="2"/>
  <c r="J202" i="2"/>
  <c r="D269" i="2"/>
  <c r="F144" i="2"/>
  <c r="F231" i="2"/>
  <c r="F123" i="2"/>
  <c r="F65" i="2"/>
  <c r="F29" i="2"/>
  <c r="J277" i="2"/>
  <c r="F264" i="2"/>
  <c r="J260" i="2"/>
  <c r="F194" i="2"/>
  <c r="F174" i="2"/>
  <c r="J164" i="2"/>
  <c r="J155" i="2"/>
  <c r="J144" i="2"/>
  <c r="J114" i="2"/>
  <c r="F96" i="2"/>
  <c r="J86" i="2"/>
  <c r="J56" i="2"/>
  <c r="F38" i="2"/>
  <c r="J29" i="2"/>
  <c r="D285" i="2"/>
  <c r="F281" i="2"/>
  <c r="E269" i="2"/>
  <c r="J194" i="2"/>
  <c r="F167" i="2"/>
  <c r="F158" i="2"/>
  <c r="F148" i="2"/>
  <c r="J129" i="2"/>
  <c r="J71" i="2"/>
  <c r="J38" i="2"/>
  <c r="F20" i="2"/>
  <c r="J138" i="2"/>
  <c r="J106" i="2"/>
  <c r="J80" i="2"/>
  <c r="J48" i="2"/>
  <c r="I286" i="2"/>
  <c r="J246" i="2"/>
  <c r="F219" i="2"/>
  <c r="F141" i="2"/>
  <c r="J123" i="2"/>
  <c r="F110" i="2"/>
  <c r="F83" i="2"/>
  <c r="J65" i="2"/>
  <c r="F52" i="2"/>
  <c r="F32" i="2"/>
  <c r="F9" i="2"/>
  <c r="J264" i="2"/>
  <c r="E268" i="2"/>
  <c r="F256" i="2"/>
  <c r="F182" i="2"/>
  <c r="J167" i="2"/>
  <c r="J158" i="2"/>
  <c r="J148" i="2"/>
  <c r="F126" i="2"/>
  <c r="F99" i="2"/>
  <c r="F41" i="2"/>
  <c r="J32" i="2"/>
  <c r="F23" i="2"/>
  <c r="F273" i="2"/>
  <c r="E285" i="2"/>
  <c r="F198" i="2"/>
  <c r="J182" i="2"/>
  <c r="F161" i="2"/>
  <c r="F152" i="2"/>
  <c r="J117" i="2"/>
  <c r="J89" i="2"/>
  <c r="J74" i="2"/>
  <c r="J59" i="2"/>
  <c r="I268" i="2"/>
  <c r="F234" i="2"/>
  <c r="F228" i="2"/>
  <c r="J198" i="2"/>
  <c r="F202" i="2"/>
  <c r="J132" i="2"/>
  <c r="F120" i="2"/>
  <c r="F62" i="2"/>
  <c r="J234" i="2"/>
  <c r="F170" i="2"/>
  <c r="J141" i="2"/>
  <c r="J110" i="2"/>
  <c r="J83" i="2"/>
  <c r="J52" i="2"/>
  <c r="F26" i="2"/>
  <c r="F13" i="2"/>
  <c r="F260" i="2"/>
  <c r="J256" i="2"/>
  <c r="F222" i="2"/>
  <c r="F178" i="2"/>
  <c r="J170" i="2"/>
  <c r="J161" i="2"/>
  <c r="J152" i="2"/>
  <c r="J126" i="2"/>
  <c r="F114" i="2"/>
  <c r="F102" i="2"/>
  <c r="F93" i="2"/>
  <c r="F86" i="2"/>
  <c r="J68" i="2"/>
  <c r="F56" i="2"/>
  <c r="F35" i="2"/>
  <c r="J26" i="2"/>
  <c r="H267" i="2"/>
  <c r="D13" i="1"/>
  <c r="E251" i="2" l="1"/>
  <c r="E289" i="2" s="1"/>
  <c r="I252" i="2"/>
  <c r="I290" i="2" s="1"/>
  <c r="D251" i="2"/>
  <c r="D289" i="2" s="1"/>
  <c r="D250" i="2"/>
  <c r="D288" i="2" s="1"/>
  <c r="J5" i="2"/>
  <c r="D252" i="2"/>
  <c r="D290" i="2" s="1"/>
  <c r="D249" i="2"/>
  <c r="D287" i="2" s="1"/>
  <c r="E252" i="2"/>
  <c r="E290" i="2" s="1"/>
  <c r="H252" i="2"/>
  <c r="H290" i="2" s="1"/>
  <c r="I45" i="2"/>
  <c r="J44" i="2" s="1"/>
  <c r="E211" i="2"/>
  <c r="I211" i="2"/>
  <c r="I250" i="2" s="1"/>
  <c r="H288" i="2"/>
  <c r="F5" i="2"/>
  <c r="I46" i="1"/>
  <c r="F237" i="1"/>
  <c r="E46" i="1"/>
  <c r="F46" i="1"/>
  <c r="J284" i="2"/>
  <c r="F284" i="2"/>
  <c r="H289" i="2"/>
  <c r="F44" i="2"/>
  <c r="F267" i="2"/>
  <c r="J267" i="2"/>
  <c r="H287" i="2"/>
  <c r="C7" i="3"/>
  <c r="C8" i="5" s="1"/>
  <c r="C52" i="3"/>
  <c r="C53" i="5" s="1"/>
  <c r="D5" i="1"/>
  <c r="D6" i="1"/>
  <c r="E6" i="1" s="1"/>
  <c r="D7" i="1"/>
  <c r="D9" i="1"/>
  <c r="D10" i="1"/>
  <c r="D11" i="1"/>
  <c r="D14" i="1"/>
  <c r="D15" i="1"/>
  <c r="D17" i="1"/>
  <c r="D18" i="1"/>
  <c r="D19" i="1"/>
  <c r="D20" i="1"/>
  <c r="D21" i="1"/>
  <c r="D22" i="1"/>
  <c r="D23" i="1"/>
  <c r="D24" i="1"/>
  <c r="D25" i="1"/>
  <c r="D27" i="1"/>
  <c r="E27" i="1" s="1"/>
  <c r="D28" i="1"/>
  <c r="E28" i="1" s="1"/>
  <c r="D29" i="1"/>
  <c r="D30" i="1"/>
  <c r="E30" i="1" s="1"/>
  <c r="D31" i="1"/>
  <c r="E31" i="1" s="1"/>
  <c r="D32" i="1"/>
  <c r="D33" i="1"/>
  <c r="E33" i="1" s="1"/>
  <c r="D34" i="1"/>
  <c r="E34" i="1" s="1"/>
  <c r="D35" i="1"/>
  <c r="D37" i="1"/>
  <c r="E37" i="1" s="1"/>
  <c r="D38" i="1"/>
  <c r="D39" i="1"/>
  <c r="E39" i="1" s="1"/>
  <c r="D40" i="1"/>
  <c r="E40" i="1" s="1"/>
  <c r="D41" i="1"/>
  <c r="D42" i="1"/>
  <c r="E42" i="1" s="1"/>
  <c r="D43" i="1"/>
  <c r="E43" i="1" s="1"/>
  <c r="D44" i="1"/>
  <c r="D45" i="1"/>
  <c r="D48" i="1"/>
  <c r="C11" i="3" s="1"/>
  <c r="C12" i="5" s="1"/>
  <c r="D49" i="1"/>
  <c r="E49" i="1" s="1"/>
  <c r="D50" i="1"/>
  <c r="E50" i="1" s="1"/>
  <c r="D52" i="1"/>
  <c r="C13" i="3" s="1"/>
  <c r="C14" i="5" s="1"/>
  <c r="D53" i="1"/>
  <c r="D54" i="1"/>
  <c r="E54" i="1" s="1"/>
  <c r="D57" i="1"/>
  <c r="E57" i="1" s="1"/>
  <c r="D58" i="1"/>
  <c r="E58" i="1" s="1"/>
  <c r="D59" i="1"/>
  <c r="D60" i="1"/>
  <c r="E60" i="1" s="1"/>
  <c r="D61" i="1"/>
  <c r="E61" i="1" s="1"/>
  <c r="D62" i="1"/>
  <c r="D63" i="1"/>
  <c r="E63" i="1" s="1"/>
  <c r="D64" i="1"/>
  <c r="E64" i="1" s="1"/>
  <c r="D65" i="1"/>
  <c r="D67" i="1"/>
  <c r="E67" i="1" s="1"/>
  <c r="D68" i="1"/>
  <c r="D69" i="1"/>
  <c r="E69" i="1" s="1"/>
  <c r="D70" i="1"/>
  <c r="E70" i="1" s="1"/>
  <c r="D71" i="1"/>
  <c r="D72" i="1"/>
  <c r="E72" i="1" s="1"/>
  <c r="D73" i="1"/>
  <c r="E73" i="1" s="1"/>
  <c r="D74" i="1"/>
  <c r="D75" i="1"/>
  <c r="E75" i="1" s="1"/>
  <c r="D77" i="1"/>
  <c r="D78" i="1"/>
  <c r="E78" i="1" s="1"/>
  <c r="D79" i="1"/>
  <c r="E79" i="1" s="1"/>
  <c r="D80" i="1"/>
  <c r="D81" i="1"/>
  <c r="E81" i="1" s="1"/>
  <c r="D82" i="1"/>
  <c r="E82" i="1" s="1"/>
  <c r="D83" i="1"/>
  <c r="D84" i="1"/>
  <c r="E84" i="1" s="1"/>
  <c r="D85" i="1"/>
  <c r="E85" i="1" s="1"/>
  <c r="D87" i="1"/>
  <c r="E87" i="1" s="1"/>
  <c r="D88" i="1"/>
  <c r="E88" i="1" s="1"/>
  <c r="C90" i="1"/>
  <c r="C91" i="1"/>
  <c r="D93" i="1"/>
  <c r="D94" i="1"/>
  <c r="E94" i="1" s="1"/>
  <c r="D95" i="1"/>
  <c r="E95" i="1" s="1"/>
  <c r="C102" i="1"/>
  <c r="C103" i="1"/>
  <c r="C104" i="1"/>
  <c r="C19" i="3"/>
  <c r="C20" i="5" s="1"/>
  <c r="D107" i="1"/>
  <c r="E107" i="1" s="1"/>
  <c r="D108" i="1"/>
  <c r="E108" i="1" s="1"/>
  <c r="D110" i="1"/>
  <c r="C21" i="3" s="1"/>
  <c r="C22" i="5" s="1"/>
  <c r="D111" i="1"/>
  <c r="E111" i="1" s="1"/>
  <c r="D112" i="1"/>
  <c r="E112" i="1" s="1"/>
  <c r="D114" i="1"/>
  <c r="D115" i="1"/>
  <c r="E115" i="1" s="1"/>
  <c r="D117" i="1"/>
  <c r="D118" i="1"/>
  <c r="E118" i="1" s="1"/>
  <c r="D119" i="1"/>
  <c r="E119" i="1" s="1"/>
  <c r="D120" i="1"/>
  <c r="D121" i="1"/>
  <c r="E121" i="1" s="1"/>
  <c r="D122" i="1"/>
  <c r="E122" i="1" s="1"/>
  <c r="D123" i="1"/>
  <c r="D124" i="1"/>
  <c r="E124" i="1" s="1"/>
  <c r="D125" i="1"/>
  <c r="E125" i="1" s="1"/>
  <c r="D127" i="1"/>
  <c r="E127" i="1" s="1"/>
  <c r="D128" i="1"/>
  <c r="E128" i="1" s="1"/>
  <c r="D129" i="1"/>
  <c r="D130" i="1"/>
  <c r="E130" i="1" s="1"/>
  <c r="D131" i="1"/>
  <c r="E131" i="1" s="1"/>
  <c r="D132" i="1"/>
  <c r="D133" i="1"/>
  <c r="E133" i="1" s="1"/>
  <c r="D134" i="1"/>
  <c r="E134" i="1" s="1"/>
  <c r="D135" i="1"/>
  <c r="D137" i="1"/>
  <c r="E137" i="1" s="1"/>
  <c r="D138" i="1"/>
  <c r="D139" i="1"/>
  <c r="E139" i="1" s="1"/>
  <c r="D140" i="1"/>
  <c r="E140" i="1" s="1"/>
  <c r="D141" i="1"/>
  <c r="D142" i="1"/>
  <c r="E142" i="1" s="1"/>
  <c r="D143" i="1"/>
  <c r="E143" i="1" s="1"/>
  <c r="C144" i="1"/>
  <c r="D144" i="1" s="1"/>
  <c r="C145" i="1"/>
  <c r="D145" i="1" s="1"/>
  <c r="E145" i="1" s="1"/>
  <c r="C146" i="1"/>
  <c r="D148" i="1"/>
  <c r="C25" i="3" s="1"/>
  <c r="C26" i="5" s="1"/>
  <c r="D149" i="1"/>
  <c r="E149" i="1" s="1"/>
  <c r="D150" i="1"/>
  <c r="E150" i="1" s="1"/>
  <c r="D152" i="1"/>
  <c r="D153" i="1"/>
  <c r="E153" i="1" s="1"/>
  <c r="D154" i="1"/>
  <c r="E154" i="1" s="1"/>
  <c r="D155" i="1"/>
  <c r="D157" i="1"/>
  <c r="E157" i="1" s="1"/>
  <c r="D158" i="1"/>
  <c r="D159" i="1"/>
  <c r="E159" i="1" s="1"/>
  <c r="D160" i="1"/>
  <c r="E160" i="1" s="1"/>
  <c r="D161" i="1"/>
  <c r="D162" i="1"/>
  <c r="E162" i="1" s="1"/>
  <c r="D163" i="1"/>
  <c r="E163" i="1" s="1"/>
  <c r="D164" i="1"/>
  <c r="D165" i="1"/>
  <c r="E165" i="1" s="1"/>
  <c r="D167" i="1"/>
  <c r="D168" i="1"/>
  <c r="E168" i="1" s="1"/>
  <c r="D169" i="1"/>
  <c r="E169" i="1" s="1"/>
  <c r="C170" i="1"/>
  <c r="D170" i="1" s="1"/>
  <c r="C27" i="3" s="1"/>
  <c r="C28" i="5" s="1"/>
  <c r="C171" i="1"/>
  <c r="D171" i="1" s="1"/>
  <c r="E171" i="1" s="1"/>
  <c r="C172" i="1"/>
  <c r="D172" i="1" s="1"/>
  <c r="E172" i="1" s="1"/>
  <c r="D174" i="1"/>
  <c r="D175" i="1"/>
  <c r="E175" i="1" s="1"/>
  <c r="E183" i="1"/>
  <c r="E184" i="1"/>
  <c r="E185" i="1"/>
  <c r="E203" i="1"/>
  <c r="E204" i="1"/>
  <c r="E205" i="1"/>
  <c r="E191" i="1"/>
  <c r="E192" i="1"/>
  <c r="E193" i="1"/>
  <c r="E195" i="1"/>
  <c r="E196" i="1"/>
  <c r="E197" i="1"/>
  <c r="E187" i="1"/>
  <c r="F186" i="1" s="1"/>
  <c r="D211" i="1"/>
  <c r="D212" i="1"/>
  <c r="E212" i="1" s="1"/>
  <c r="D213" i="1"/>
  <c r="E213" i="1" s="1"/>
  <c r="D215" i="1"/>
  <c r="C33" i="3" s="1"/>
  <c r="C34" i="5" s="1"/>
  <c r="D216" i="1"/>
  <c r="E216" i="1" s="1"/>
  <c r="D217" i="1"/>
  <c r="E217" i="1" s="1"/>
  <c r="D219" i="1"/>
  <c r="D221" i="1"/>
  <c r="E221" i="1" s="1"/>
  <c r="D222" i="1"/>
  <c r="D223" i="1"/>
  <c r="E223" i="1" s="1"/>
  <c r="D224" i="1"/>
  <c r="E224" i="1" s="1"/>
  <c r="D225" i="1"/>
  <c r="D226" i="1"/>
  <c r="E226" i="1" s="1"/>
  <c r="D227" i="1"/>
  <c r="E227" i="1" s="1"/>
  <c r="D228" i="1"/>
  <c r="D229" i="1"/>
  <c r="E229" i="1" s="1"/>
  <c r="D231" i="1"/>
  <c r="D232" i="1"/>
  <c r="E232" i="1" s="1"/>
  <c r="D233" i="1"/>
  <c r="E233" i="1" s="1"/>
  <c r="D241" i="1"/>
  <c r="C37" i="3" s="1"/>
  <c r="C38" i="5" s="1"/>
  <c r="D242" i="1"/>
  <c r="E242" i="1" s="1"/>
  <c r="D243" i="1"/>
  <c r="E243" i="1" s="1"/>
  <c r="D245" i="1"/>
  <c r="C39" i="3" s="1"/>
  <c r="C40" i="5" s="1"/>
  <c r="D246" i="1"/>
  <c r="E246" i="1" s="1"/>
  <c r="D247" i="1"/>
  <c r="E247" i="1" s="1"/>
  <c r="D249" i="1"/>
  <c r="C41" i="3" s="1"/>
  <c r="C42" i="5" s="1"/>
  <c r="D250" i="1"/>
  <c r="E250" i="1" s="1"/>
  <c r="D251" i="1"/>
  <c r="E251" i="1" s="1"/>
  <c r="C291" i="1"/>
  <c r="D259" i="1"/>
  <c r="C43" i="3" s="1"/>
  <c r="C44" i="5" s="1"/>
  <c r="D260" i="1"/>
  <c r="E260" i="1" s="1"/>
  <c r="D261" i="1"/>
  <c r="E261" i="1" s="1"/>
  <c r="D263" i="1"/>
  <c r="C45" i="3" s="1"/>
  <c r="C46" i="5" s="1"/>
  <c r="D264" i="1"/>
  <c r="E264" i="1" s="1"/>
  <c r="D265" i="1"/>
  <c r="E265" i="1" s="1"/>
  <c r="D267" i="1"/>
  <c r="C47" i="3" s="1"/>
  <c r="C48" i="5" s="1"/>
  <c r="D268" i="1"/>
  <c r="E268" i="1" s="1"/>
  <c r="D269" i="1"/>
  <c r="E269" i="1" s="1"/>
  <c r="C270" i="1"/>
  <c r="C271" i="1"/>
  <c r="C272" i="1"/>
  <c r="D276" i="1"/>
  <c r="C49" i="3" s="1"/>
  <c r="C50" i="5" s="1"/>
  <c r="D277" i="1"/>
  <c r="E277" i="1" s="1"/>
  <c r="D278" i="1"/>
  <c r="D280" i="1"/>
  <c r="D281" i="1"/>
  <c r="E281" i="1" s="1"/>
  <c r="D284" i="1"/>
  <c r="C53" i="3" s="1"/>
  <c r="C54" i="5" s="1"/>
  <c r="D285" i="1"/>
  <c r="E285" i="1" s="1"/>
  <c r="D286" i="1"/>
  <c r="E286" i="1" s="1"/>
  <c r="C287" i="1"/>
  <c r="C288" i="1"/>
  <c r="C289" i="1"/>
  <c r="F126" i="1" l="1"/>
  <c r="I251" i="2"/>
  <c r="I289" i="2" s="1"/>
  <c r="F210" i="2"/>
  <c r="E250" i="2"/>
  <c r="E288" i="2" s="1"/>
  <c r="F287" i="2" s="1"/>
  <c r="C40" i="3"/>
  <c r="C41" i="5" s="1"/>
  <c r="C255" i="1"/>
  <c r="C293" i="1" s="1"/>
  <c r="C254" i="1"/>
  <c r="C292" i="1" s="1"/>
  <c r="C252" i="1"/>
  <c r="C290" i="1" s="1"/>
  <c r="J210" i="2"/>
  <c r="D89" i="1"/>
  <c r="C15" i="3" s="1"/>
  <c r="C16" i="5" s="1"/>
  <c r="D90" i="1"/>
  <c r="E90" i="1" s="1"/>
  <c r="D253" i="1"/>
  <c r="D291" i="1" s="1"/>
  <c r="D91" i="1"/>
  <c r="E91" i="1" s="1"/>
  <c r="F45" i="1"/>
  <c r="F74" i="1"/>
  <c r="F228" i="1"/>
  <c r="D289" i="1"/>
  <c r="F164" i="1"/>
  <c r="F174" i="1"/>
  <c r="F56" i="1"/>
  <c r="D146" i="1"/>
  <c r="E146" i="1" s="1"/>
  <c r="F144" i="1" s="1"/>
  <c r="D104" i="1"/>
  <c r="E104" i="1" s="1"/>
  <c r="F86" i="1"/>
  <c r="D103" i="1"/>
  <c r="E103" i="1" s="1"/>
  <c r="F26" i="1"/>
  <c r="D102" i="1"/>
  <c r="C17" i="3" s="1"/>
  <c r="C18" i="5" s="1"/>
  <c r="F219" i="1"/>
  <c r="F135" i="1"/>
  <c r="D210" i="1"/>
  <c r="C31" i="3" s="1"/>
  <c r="C32" i="5" s="1"/>
  <c r="P210" i="1"/>
  <c r="F106" i="1"/>
  <c r="F190" i="1"/>
  <c r="F155" i="1"/>
  <c r="F114" i="1"/>
  <c r="F65" i="1"/>
  <c r="F35" i="1"/>
  <c r="F280" i="1"/>
  <c r="E22" i="1"/>
  <c r="E21" i="1"/>
  <c r="C9" i="3"/>
  <c r="C10" i="5" s="1"/>
  <c r="E18" i="1"/>
  <c r="E19" i="1"/>
  <c r="E15" i="1"/>
  <c r="E14" i="1"/>
  <c r="C30" i="3"/>
  <c r="C31" i="5" s="1"/>
  <c r="C51" i="3"/>
  <c r="C52" i="5" s="1"/>
  <c r="C29" i="3"/>
  <c r="C30" i="5" s="1"/>
  <c r="E11" i="1"/>
  <c r="E25" i="1"/>
  <c r="E10" i="1"/>
  <c r="C23" i="3"/>
  <c r="C24" i="5" s="1"/>
  <c r="E24" i="1"/>
  <c r="C5" i="3"/>
  <c r="C6" i="5" s="1"/>
  <c r="C35" i="3"/>
  <c r="C36" i="5" s="1"/>
  <c r="E7" i="1"/>
  <c r="E45" i="1"/>
  <c r="F44" i="1" s="1"/>
  <c r="C44" i="3"/>
  <c r="C45" i="5" s="1"/>
  <c r="C3" i="3"/>
  <c r="C4" i="5" s="1"/>
  <c r="C34" i="3"/>
  <c r="C35" i="5" s="1"/>
  <c r="C48" i="3"/>
  <c r="C49" i="5" s="1"/>
  <c r="C54" i="3"/>
  <c r="C55" i="5" s="1"/>
  <c r="C12" i="3"/>
  <c r="C13" i="5" s="1"/>
  <c r="C42" i="3"/>
  <c r="C43" i="5" s="1"/>
  <c r="C28" i="3"/>
  <c r="C29" i="5" s="1"/>
  <c r="C20" i="3"/>
  <c r="C21" i="5" s="1"/>
  <c r="C46" i="3"/>
  <c r="C47" i="5" s="1"/>
  <c r="C36" i="3"/>
  <c r="C37" i="5" s="1"/>
  <c r="C26" i="3"/>
  <c r="C27" i="5" s="1"/>
  <c r="C22" i="3"/>
  <c r="C23" i="5" s="1"/>
  <c r="C38" i="3"/>
  <c r="C39" i="5" s="1"/>
  <c r="F62" i="1"/>
  <c r="F167" i="1"/>
  <c r="F263" i="1"/>
  <c r="F225" i="1"/>
  <c r="E211" i="1"/>
  <c r="E253" i="1" s="1"/>
  <c r="F32" i="1"/>
  <c r="F129" i="1"/>
  <c r="F194" i="1"/>
  <c r="D288" i="1"/>
  <c r="D287" i="1"/>
  <c r="F120" i="1"/>
  <c r="F68" i="1"/>
  <c r="F41" i="1"/>
  <c r="F161" i="1"/>
  <c r="F77" i="1"/>
  <c r="F152" i="1"/>
  <c r="F284" i="1"/>
  <c r="F148" i="1"/>
  <c r="F141" i="1"/>
  <c r="F110" i="1"/>
  <c r="F241" i="1"/>
  <c r="F158" i="1"/>
  <c r="F93" i="1"/>
  <c r="F267" i="1"/>
  <c r="F215" i="1"/>
  <c r="D270" i="1"/>
  <c r="D272" i="1"/>
  <c r="D271" i="1"/>
  <c r="F38" i="1"/>
  <c r="F249" i="1"/>
  <c r="E53" i="1"/>
  <c r="E288" i="1"/>
  <c r="F138" i="1"/>
  <c r="F182" i="1"/>
  <c r="F117" i="1"/>
  <c r="F222" i="1"/>
  <c r="F83" i="1"/>
  <c r="F231" i="1"/>
  <c r="F71" i="1"/>
  <c r="E272" i="1"/>
  <c r="F245" i="1"/>
  <c r="F123" i="1"/>
  <c r="F80" i="1"/>
  <c r="F48" i="1"/>
  <c r="F259" i="1"/>
  <c r="E271" i="1"/>
  <c r="F170" i="1"/>
  <c r="F132" i="1"/>
  <c r="F59" i="1"/>
  <c r="F202" i="1"/>
  <c r="F29" i="1"/>
  <c r="E278" i="1"/>
  <c r="E289" i="1" s="1"/>
  <c r="F249" i="2" l="1"/>
  <c r="J249" i="2"/>
  <c r="E254" i="1"/>
  <c r="E255" i="1"/>
  <c r="E293" i="1" s="1"/>
  <c r="F17" i="1"/>
  <c r="D252" i="1"/>
  <c r="D254" i="1"/>
  <c r="D292" i="1" s="1"/>
  <c r="D255" i="1"/>
  <c r="D293" i="1" s="1"/>
  <c r="I288" i="2"/>
  <c r="J287" i="2" s="1"/>
  <c r="F20" i="1"/>
  <c r="C16" i="3"/>
  <c r="C17" i="5" s="1"/>
  <c r="F89" i="1"/>
  <c r="F102" i="1"/>
  <c r="C18" i="3"/>
  <c r="C19" i="5" s="1"/>
  <c r="F270" i="1"/>
  <c r="C6" i="3"/>
  <c r="C7" i="5" s="1"/>
  <c r="F210" i="1"/>
  <c r="C24" i="3"/>
  <c r="C25" i="5" s="1"/>
  <c r="F9" i="1"/>
  <c r="C4" i="3"/>
  <c r="C5" i="5" s="1"/>
  <c r="F287" i="1"/>
  <c r="F5" i="1"/>
  <c r="F13" i="1"/>
  <c r="F23" i="1"/>
  <c r="C8" i="3"/>
  <c r="C9" i="5" s="1"/>
  <c r="C10" i="3"/>
  <c r="C11" i="5" s="1"/>
  <c r="E291" i="1"/>
  <c r="C32" i="3"/>
  <c r="C33" i="5" s="1"/>
  <c r="F52" i="1"/>
  <c r="C14" i="3"/>
  <c r="C50" i="3"/>
  <c r="C51" i="5" s="1"/>
  <c r="F276" i="1"/>
  <c r="F252" i="1" l="1"/>
  <c r="D290" i="1"/>
  <c r="C15" i="5"/>
  <c r="C56" i="5" s="1"/>
  <c r="C55" i="3"/>
  <c r="E292" i="1"/>
  <c r="F290" i="1" l="1"/>
  <c r="H15" i="1"/>
  <c r="H14" i="1"/>
  <c r="H13" i="1"/>
  <c r="I14" i="1" l="1"/>
  <c r="I15" i="1"/>
  <c r="G172" i="1" l="1"/>
  <c r="G171" i="1"/>
  <c r="G170" i="1"/>
  <c r="G146" i="1"/>
  <c r="G145" i="1"/>
  <c r="G144" i="1"/>
  <c r="G104" i="1"/>
  <c r="G103" i="1"/>
  <c r="G102" i="1"/>
  <c r="G91" i="1"/>
  <c r="G90" i="1"/>
  <c r="G89" i="1"/>
  <c r="G254" i="1" l="1"/>
  <c r="G255" i="1"/>
  <c r="G252" i="1"/>
  <c r="H102" i="1"/>
  <c r="O102" i="1"/>
  <c r="P102" i="1" s="1"/>
  <c r="H104" i="1"/>
  <c r="I104" i="1" s="1"/>
  <c r="O104" i="1"/>
  <c r="P104" i="1" s="1"/>
  <c r="Q104" i="1" s="1"/>
  <c r="H103" i="1"/>
  <c r="I103" i="1" s="1"/>
  <c r="O103" i="1"/>
  <c r="P103" i="1" s="1"/>
  <c r="Q103" i="1" s="1"/>
  <c r="H146" i="1"/>
  <c r="I146" i="1" s="1"/>
  <c r="O146" i="1"/>
  <c r="P146" i="1" s="1"/>
  <c r="Q146" i="1" s="1"/>
  <c r="O5" i="2"/>
  <c r="R102" i="1" l="1"/>
  <c r="J102" i="1"/>
  <c r="H160" i="1"/>
  <c r="H161" i="1"/>
  <c r="H164" i="1"/>
  <c r="H165" i="1"/>
  <c r="H167" i="1"/>
  <c r="H168" i="1"/>
  <c r="H77" i="1"/>
  <c r="H78" i="1"/>
  <c r="I78" i="1" s="1"/>
  <c r="H79" i="1"/>
  <c r="I79" i="1" s="1"/>
  <c r="H80" i="1"/>
  <c r="H81" i="1"/>
  <c r="I81" i="1" s="1"/>
  <c r="H82" i="1"/>
  <c r="I82" i="1" s="1"/>
  <c r="H83" i="1"/>
  <c r="H5" i="1"/>
  <c r="H9" i="1"/>
  <c r="J80" i="1" l="1"/>
  <c r="J77" i="1"/>
  <c r="Q55" i="5" l="1"/>
  <c r="Q53" i="5"/>
  <c r="Q51" i="5"/>
  <c r="Q49" i="5"/>
  <c r="Q47" i="5"/>
  <c r="Q45" i="5"/>
  <c r="Q43" i="5"/>
  <c r="Q41" i="5"/>
  <c r="Q39" i="5"/>
  <c r="Q37" i="5"/>
  <c r="Q35" i="5"/>
  <c r="Q33" i="5"/>
  <c r="Q31" i="5"/>
  <c r="Q29" i="5"/>
  <c r="Q27" i="5"/>
  <c r="Q25" i="5"/>
  <c r="Q23" i="5"/>
  <c r="Q21" i="5"/>
  <c r="Q19" i="5"/>
  <c r="Q17" i="5"/>
  <c r="Q15" i="5"/>
  <c r="Q13" i="5"/>
  <c r="Q11" i="5"/>
  <c r="Q9" i="5"/>
  <c r="Q7" i="5"/>
  <c r="Q5" i="5"/>
  <c r="F52" i="3"/>
  <c r="F53" i="5" s="1"/>
  <c r="D52" i="3"/>
  <c r="D53" i="5" s="1"/>
  <c r="D7" i="3"/>
  <c r="D8" i="5" s="1"/>
  <c r="O283" i="2"/>
  <c r="P283" i="2" s="1"/>
  <c r="Q283" i="2" s="1"/>
  <c r="O282" i="2"/>
  <c r="P282" i="2" s="1"/>
  <c r="Q282" i="2" s="1"/>
  <c r="O281" i="2"/>
  <c r="P281" i="2" s="1"/>
  <c r="D53" i="4"/>
  <c r="I54" i="5" s="1"/>
  <c r="C53" i="4"/>
  <c r="H54" i="5" s="1"/>
  <c r="O279" i="2"/>
  <c r="P279" i="2" s="1"/>
  <c r="Q279" i="2" s="1"/>
  <c r="O278" i="2"/>
  <c r="P278" i="2" s="1"/>
  <c r="Q278" i="2" s="1"/>
  <c r="O277" i="2"/>
  <c r="P277" i="2" s="1"/>
  <c r="F51" i="4" s="1"/>
  <c r="D51" i="4"/>
  <c r="I52" i="5" s="1"/>
  <c r="C51" i="4"/>
  <c r="H52" i="5" s="1"/>
  <c r="O275" i="2"/>
  <c r="P275" i="2" s="1"/>
  <c r="O274" i="2"/>
  <c r="O273" i="2"/>
  <c r="D49" i="4"/>
  <c r="I50" i="5" s="1"/>
  <c r="C49" i="4"/>
  <c r="H50" i="5" s="1"/>
  <c r="O266" i="2"/>
  <c r="P266" i="2" s="1"/>
  <c r="Q266" i="2" s="1"/>
  <c r="O265" i="2"/>
  <c r="P265" i="2" s="1"/>
  <c r="Q265" i="2" s="1"/>
  <c r="P264" i="2"/>
  <c r="D47" i="4"/>
  <c r="I48" i="5" s="1"/>
  <c r="C47" i="4"/>
  <c r="H48" i="5" s="1"/>
  <c r="O262" i="2"/>
  <c r="P262" i="2" s="1"/>
  <c r="Q262" i="2" s="1"/>
  <c r="O261" i="2"/>
  <c r="P261" i="2" s="1"/>
  <c r="Q261" i="2" s="1"/>
  <c r="O260" i="2"/>
  <c r="P260" i="2" s="1"/>
  <c r="D45" i="4"/>
  <c r="I46" i="5" s="1"/>
  <c r="C45" i="4"/>
  <c r="H46" i="5" s="1"/>
  <c r="O258" i="2"/>
  <c r="O257" i="2"/>
  <c r="O256" i="2"/>
  <c r="P256" i="2" s="1"/>
  <c r="D43" i="4"/>
  <c r="I44" i="5" s="1"/>
  <c r="C43" i="4"/>
  <c r="H44" i="5" s="1"/>
  <c r="O248" i="2"/>
  <c r="P248" i="2" s="1"/>
  <c r="Q248" i="2" s="1"/>
  <c r="O247" i="2"/>
  <c r="P247" i="2" s="1"/>
  <c r="Q247" i="2" s="1"/>
  <c r="C42" i="4"/>
  <c r="H43" i="5" s="1"/>
  <c r="O246" i="2"/>
  <c r="P246" i="2" s="1"/>
  <c r="F41" i="4" s="1"/>
  <c r="D41" i="4"/>
  <c r="I42" i="5" s="1"/>
  <c r="C41" i="4"/>
  <c r="H42" i="5" s="1"/>
  <c r="D39" i="4"/>
  <c r="I40" i="5" s="1"/>
  <c r="C39" i="4"/>
  <c r="H40" i="5" s="1"/>
  <c r="D37" i="4"/>
  <c r="I38" i="5" s="1"/>
  <c r="C37" i="4"/>
  <c r="H38" i="5" s="1"/>
  <c r="C36" i="4"/>
  <c r="H37" i="5" s="1"/>
  <c r="O234" i="2"/>
  <c r="P234" i="2" s="1"/>
  <c r="O233" i="2"/>
  <c r="P233" i="2" s="1"/>
  <c r="Q233" i="2" s="1"/>
  <c r="O232" i="2"/>
  <c r="P232" i="2" s="1"/>
  <c r="Q232" i="2" s="1"/>
  <c r="O231" i="2"/>
  <c r="P231" i="2" s="1"/>
  <c r="O230" i="2"/>
  <c r="P230" i="2" s="1"/>
  <c r="Q230" i="2" s="1"/>
  <c r="O229" i="2"/>
  <c r="P229" i="2" s="1"/>
  <c r="Q229" i="2" s="1"/>
  <c r="O228" i="2"/>
  <c r="P228" i="2" s="1"/>
  <c r="O227" i="2"/>
  <c r="P227" i="2" s="1"/>
  <c r="Q227" i="2" s="1"/>
  <c r="O226" i="2"/>
  <c r="P226" i="2" s="1"/>
  <c r="Q226" i="2" s="1"/>
  <c r="O225" i="2"/>
  <c r="P225" i="2" s="1"/>
  <c r="O224" i="2"/>
  <c r="P224" i="2" s="1"/>
  <c r="Q224" i="2" s="1"/>
  <c r="O223" i="2"/>
  <c r="P223" i="2" s="1"/>
  <c r="Q223" i="2" s="1"/>
  <c r="O222" i="2"/>
  <c r="P222" i="2" s="1"/>
  <c r="O221" i="2"/>
  <c r="P221" i="2" s="1"/>
  <c r="Q221" i="2" s="1"/>
  <c r="O220" i="2"/>
  <c r="P220" i="2" s="1"/>
  <c r="Q220" i="2" s="1"/>
  <c r="O219" i="2"/>
  <c r="P219" i="2" s="1"/>
  <c r="O217" i="2"/>
  <c r="P217" i="2" s="1"/>
  <c r="Q217" i="2" s="1"/>
  <c r="O216" i="2"/>
  <c r="P216" i="2" s="1"/>
  <c r="Q216" i="2" s="1"/>
  <c r="C34" i="4"/>
  <c r="H35" i="5" s="1"/>
  <c r="O215" i="2"/>
  <c r="P215" i="2" s="1"/>
  <c r="F33" i="4" s="1"/>
  <c r="D33" i="4"/>
  <c r="I34" i="5" s="1"/>
  <c r="C33" i="4"/>
  <c r="H34" i="5" s="1"/>
  <c r="D31" i="4"/>
  <c r="I32" i="5" s="1"/>
  <c r="O181" i="2"/>
  <c r="P181" i="2" s="1"/>
  <c r="Q181" i="2" s="1"/>
  <c r="O180" i="2"/>
  <c r="P180" i="2" s="1"/>
  <c r="Q180" i="2" s="1"/>
  <c r="O179" i="2"/>
  <c r="P179" i="2" s="1"/>
  <c r="Q179" i="2" s="1"/>
  <c r="O178" i="2"/>
  <c r="P178" i="2" s="1"/>
  <c r="O201" i="2"/>
  <c r="P201" i="2" s="1"/>
  <c r="Q201" i="2" s="1"/>
  <c r="O200" i="2"/>
  <c r="P200" i="2" s="1"/>
  <c r="Q200" i="2" s="1"/>
  <c r="O199" i="2"/>
  <c r="P199" i="2" s="1"/>
  <c r="Q199" i="2" s="1"/>
  <c r="O198" i="2"/>
  <c r="P198" i="2" s="1"/>
  <c r="O189" i="2"/>
  <c r="P189" i="2" s="1"/>
  <c r="Q189" i="2" s="1"/>
  <c r="O188" i="2"/>
  <c r="P188" i="2" s="1"/>
  <c r="Q188" i="2" s="1"/>
  <c r="O187" i="2"/>
  <c r="P187" i="2" s="1"/>
  <c r="Q187" i="2" s="1"/>
  <c r="O186" i="2"/>
  <c r="P186" i="2" s="1"/>
  <c r="O197" i="2"/>
  <c r="P197" i="2" s="1"/>
  <c r="Q197" i="2" s="1"/>
  <c r="O196" i="2"/>
  <c r="P196" i="2" s="1"/>
  <c r="Q196" i="2" s="1"/>
  <c r="O195" i="2"/>
  <c r="P195" i="2" s="1"/>
  <c r="Q195" i="2" s="1"/>
  <c r="O194" i="2"/>
  <c r="P194" i="2" s="1"/>
  <c r="O193" i="2"/>
  <c r="P193" i="2" s="1"/>
  <c r="Q193" i="2" s="1"/>
  <c r="O192" i="2"/>
  <c r="P192" i="2" s="1"/>
  <c r="Q192" i="2" s="1"/>
  <c r="O191" i="2"/>
  <c r="P191" i="2" s="1"/>
  <c r="Q191" i="2" s="1"/>
  <c r="O190" i="2"/>
  <c r="P190" i="2" s="1"/>
  <c r="O205" i="2"/>
  <c r="P205" i="2" s="1"/>
  <c r="Q205" i="2" s="1"/>
  <c r="O204" i="2"/>
  <c r="P204" i="2" s="1"/>
  <c r="Q204" i="2" s="1"/>
  <c r="O203" i="2"/>
  <c r="P203" i="2" s="1"/>
  <c r="Q203" i="2" s="1"/>
  <c r="O202" i="2"/>
  <c r="P202" i="2" s="1"/>
  <c r="O185" i="2"/>
  <c r="P185" i="2" s="1"/>
  <c r="Q185" i="2" s="1"/>
  <c r="O184" i="2"/>
  <c r="P184" i="2" s="1"/>
  <c r="Q184" i="2" s="1"/>
  <c r="O183" i="2"/>
  <c r="P183" i="2" s="1"/>
  <c r="Q183" i="2" s="1"/>
  <c r="O182" i="2"/>
  <c r="P182" i="2" s="1"/>
  <c r="O176" i="2"/>
  <c r="P176" i="2" s="1"/>
  <c r="Q176" i="2" s="1"/>
  <c r="O175" i="2"/>
  <c r="P175" i="2" s="1"/>
  <c r="Q175" i="2" s="1"/>
  <c r="O174" i="2"/>
  <c r="P174" i="2" s="1"/>
  <c r="D29" i="4"/>
  <c r="I30" i="5" s="1"/>
  <c r="C29" i="4"/>
  <c r="H30" i="5" s="1"/>
  <c r="O169" i="2"/>
  <c r="P169" i="2" s="1"/>
  <c r="Q169" i="2" s="1"/>
  <c r="O168" i="2"/>
  <c r="P168" i="2" s="1"/>
  <c r="Q168" i="2" s="1"/>
  <c r="O167" i="2"/>
  <c r="P167" i="2" s="1"/>
  <c r="O166" i="2"/>
  <c r="P166" i="2" s="1"/>
  <c r="Q166" i="2" s="1"/>
  <c r="O165" i="2"/>
  <c r="P165" i="2" s="1"/>
  <c r="Q165" i="2" s="1"/>
  <c r="O164" i="2"/>
  <c r="P164" i="2" s="1"/>
  <c r="O163" i="2"/>
  <c r="P163" i="2" s="1"/>
  <c r="Q163" i="2" s="1"/>
  <c r="O162" i="2"/>
  <c r="P162" i="2" s="1"/>
  <c r="Q162" i="2" s="1"/>
  <c r="O161" i="2"/>
  <c r="P161" i="2" s="1"/>
  <c r="O160" i="2"/>
  <c r="P160" i="2" s="1"/>
  <c r="Q160" i="2" s="1"/>
  <c r="O159" i="2"/>
  <c r="P159" i="2" s="1"/>
  <c r="Q159" i="2" s="1"/>
  <c r="O158" i="2"/>
  <c r="P158" i="2" s="1"/>
  <c r="O157" i="2"/>
  <c r="P157" i="2" s="1"/>
  <c r="Q157" i="2" s="1"/>
  <c r="O156" i="2"/>
  <c r="P156" i="2" s="1"/>
  <c r="Q156" i="2" s="1"/>
  <c r="O155" i="2"/>
  <c r="P155" i="2" s="1"/>
  <c r="O154" i="2"/>
  <c r="P154" i="2" s="1"/>
  <c r="Q154" i="2" s="1"/>
  <c r="O153" i="2"/>
  <c r="P153" i="2" s="1"/>
  <c r="Q153" i="2" s="1"/>
  <c r="O152" i="2"/>
  <c r="P152" i="2" s="1"/>
  <c r="O150" i="2"/>
  <c r="P150" i="2" s="1"/>
  <c r="Q150" i="2" s="1"/>
  <c r="O149" i="2"/>
  <c r="P149" i="2" s="1"/>
  <c r="Q149" i="2" s="1"/>
  <c r="C26" i="4"/>
  <c r="H27" i="5" s="1"/>
  <c r="O148" i="2"/>
  <c r="P148" i="2" s="1"/>
  <c r="D25" i="4"/>
  <c r="I26" i="5" s="1"/>
  <c r="C25" i="4"/>
  <c r="H26" i="5" s="1"/>
  <c r="C24" i="4"/>
  <c r="H25" i="5" s="1"/>
  <c r="O143" i="2"/>
  <c r="P143" i="2" s="1"/>
  <c r="Q143" i="2" s="1"/>
  <c r="O142" i="2"/>
  <c r="P142" i="2" s="1"/>
  <c r="Q142" i="2" s="1"/>
  <c r="O141" i="2"/>
  <c r="P141" i="2" s="1"/>
  <c r="O140" i="2"/>
  <c r="P140" i="2" s="1"/>
  <c r="Q140" i="2" s="1"/>
  <c r="O139" i="2"/>
  <c r="P139" i="2" s="1"/>
  <c r="Q139" i="2" s="1"/>
  <c r="O138" i="2"/>
  <c r="P138" i="2" s="1"/>
  <c r="O137" i="2"/>
  <c r="P137" i="2" s="1"/>
  <c r="Q137" i="2" s="1"/>
  <c r="O136" i="2"/>
  <c r="P136" i="2" s="1"/>
  <c r="Q136" i="2" s="1"/>
  <c r="O135" i="2"/>
  <c r="P135" i="2" s="1"/>
  <c r="O134" i="2"/>
  <c r="P134" i="2" s="1"/>
  <c r="Q134" i="2" s="1"/>
  <c r="O133" i="2"/>
  <c r="P133" i="2" s="1"/>
  <c r="Q133" i="2" s="1"/>
  <c r="O132" i="2"/>
  <c r="P132" i="2" s="1"/>
  <c r="O131" i="2"/>
  <c r="P131" i="2" s="1"/>
  <c r="Q131" i="2" s="1"/>
  <c r="O130" i="2"/>
  <c r="P130" i="2" s="1"/>
  <c r="Q130" i="2" s="1"/>
  <c r="O129" i="2"/>
  <c r="P129" i="2" s="1"/>
  <c r="O128" i="2"/>
  <c r="P128" i="2" s="1"/>
  <c r="Q128" i="2" s="1"/>
  <c r="O127" i="2"/>
  <c r="P127" i="2" s="1"/>
  <c r="Q127" i="2" s="1"/>
  <c r="O126" i="2"/>
  <c r="P126" i="2" s="1"/>
  <c r="O125" i="2"/>
  <c r="P125" i="2" s="1"/>
  <c r="Q125" i="2" s="1"/>
  <c r="O124" i="2"/>
  <c r="P124" i="2" s="1"/>
  <c r="Q124" i="2" s="1"/>
  <c r="O123" i="2"/>
  <c r="P123" i="2" s="1"/>
  <c r="O122" i="2"/>
  <c r="P122" i="2" s="1"/>
  <c r="Q122" i="2" s="1"/>
  <c r="O121" i="2"/>
  <c r="P121" i="2" s="1"/>
  <c r="Q121" i="2" s="1"/>
  <c r="O120" i="2"/>
  <c r="P120" i="2" s="1"/>
  <c r="O119" i="2"/>
  <c r="P119" i="2" s="1"/>
  <c r="Q119" i="2" s="1"/>
  <c r="O118" i="2"/>
  <c r="P118" i="2" s="1"/>
  <c r="Q118" i="2" s="1"/>
  <c r="O117" i="2"/>
  <c r="P117" i="2" s="1"/>
  <c r="O116" i="2"/>
  <c r="P116" i="2" s="1"/>
  <c r="Q116" i="2" s="1"/>
  <c r="O115" i="2"/>
  <c r="P115" i="2" s="1"/>
  <c r="Q115" i="2" s="1"/>
  <c r="O114" i="2"/>
  <c r="P114" i="2" s="1"/>
  <c r="O112" i="2"/>
  <c r="P112" i="2" s="1"/>
  <c r="Q112" i="2" s="1"/>
  <c r="O111" i="2"/>
  <c r="P111" i="2" s="1"/>
  <c r="Q111" i="2" s="1"/>
  <c r="O110" i="2"/>
  <c r="P110" i="2" s="1"/>
  <c r="D21" i="4"/>
  <c r="I22" i="5" s="1"/>
  <c r="O108" i="2"/>
  <c r="P108" i="2" s="1"/>
  <c r="Q108" i="2" s="1"/>
  <c r="O107" i="2"/>
  <c r="P107" i="2" s="1"/>
  <c r="Q107" i="2" s="1"/>
  <c r="C20" i="4"/>
  <c r="H21" i="5" s="1"/>
  <c r="O106" i="2"/>
  <c r="P106" i="2" s="1"/>
  <c r="D19" i="4"/>
  <c r="I20" i="5" s="1"/>
  <c r="C18" i="4"/>
  <c r="H19" i="5" s="1"/>
  <c r="O101" i="2"/>
  <c r="P101" i="2" s="1"/>
  <c r="Q101" i="2" s="1"/>
  <c r="O100" i="2"/>
  <c r="P100" i="2" s="1"/>
  <c r="Q100" i="2" s="1"/>
  <c r="O99" i="2"/>
  <c r="P99" i="2" s="1"/>
  <c r="O98" i="2"/>
  <c r="P98" i="2" s="1"/>
  <c r="Q98" i="2" s="1"/>
  <c r="O97" i="2"/>
  <c r="P97" i="2" s="1"/>
  <c r="Q97" i="2" s="1"/>
  <c r="O96" i="2"/>
  <c r="P96" i="2" s="1"/>
  <c r="O95" i="2"/>
  <c r="P95" i="2" s="1"/>
  <c r="Q95" i="2" s="1"/>
  <c r="O94" i="2"/>
  <c r="P94" i="2" s="1"/>
  <c r="Q94" i="2" s="1"/>
  <c r="O93" i="2"/>
  <c r="P93" i="2" s="1"/>
  <c r="O91" i="2"/>
  <c r="P91" i="2" s="1"/>
  <c r="Q91" i="2" s="1"/>
  <c r="O88" i="2"/>
  <c r="P88" i="2" s="1"/>
  <c r="Q88" i="2" s="1"/>
  <c r="O87" i="2"/>
  <c r="P87" i="2" s="1"/>
  <c r="Q87" i="2" s="1"/>
  <c r="O86" i="2"/>
  <c r="P86" i="2" s="1"/>
  <c r="O85" i="2"/>
  <c r="P85" i="2" s="1"/>
  <c r="Q85" i="2" s="1"/>
  <c r="O84" i="2"/>
  <c r="P84" i="2" s="1"/>
  <c r="Q84" i="2" s="1"/>
  <c r="O83" i="2"/>
  <c r="P83" i="2" s="1"/>
  <c r="O82" i="2"/>
  <c r="P82" i="2" s="1"/>
  <c r="Q82" i="2" s="1"/>
  <c r="O81" i="2"/>
  <c r="P81" i="2" s="1"/>
  <c r="Q81" i="2" s="1"/>
  <c r="O80" i="2"/>
  <c r="P80" i="2" s="1"/>
  <c r="O79" i="2"/>
  <c r="P79" i="2" s="1"/>
  <c r="Q79" i="2" s="1"/>
  <c r="O78" i="2"/>
  <c r="P78" i="2" s="1"/>
  <c r="Q78" i="2" s="1"/>
  <c r="O77" i="2"/>
  <c r="P77" i="2" s="1"/>
  <c r="O76" i="2"/>
  <c r="P76" i="2" s="1"/>
  <c r="Q76" i="2" s="1"/>
  <c r="O75" i="2"/>
  <c r="P75" i="2" s="1"/>
  <c r="Q75" i="2" s="1"/>
  <c r="O74" i="2"/>
  <c r="P74" i="2" s="1"/>
  <c r="O73" i="2"/>
  <c r="P73" i="2" s="1"/>
  <c r="Q73" i="2" s="1"/>
  <c r="O72" i="2"/>
  <c r="P72" i="2" s="1"/>
  <c r="Q72" i="2" s="1"/>
  <c r="O71" i="2"/>
  <c r="P71" i="2" s="1"/>
  <c r="O70" i="2"/>
  <c r="P70" i="2" s="1"/>
  <c r="Q70" i="2" s="1"/>
  <c r="O69" i="2"/>
  <c r="P69" i="2" s="1"/>
  <c r="Q69" i="2" s="1"/>
  <c r="O68" i="2"/>
  <c r="P68" i="2" s="1"/>
  <c r="O67" i="2"/>
  <c r="P67" i="2" s="1"/>
  <c r="Q67" i="2" s="1"/>
  <c r="O66" i="2"/>
  <c r="P66" i="2" s="1"/>
  <c r="Q66" i="2" s="1"/>
  <c r="O65" i="2"/>
  <c r="P65" i="2" s="1"/>
  <c r="O64" i="2"/>
  <c r="P64" i="2" s="1"/>
  <c r="Q64" i="2" s="1"/>
  <c r="O63" i="2"/>
  <c r="P63" i="2" s="1"/>
  <c r="Q63" i="2" s="1"/>
  <c r="O62" i="2"/>
  <c r="P62" i="2" s="1"/>
  <c r="O61" i="2"/>
  <c r="P61" i="2" s="1"/>
  <c r="Q61" i="2" s="1"/>
  <c r="O60" i="2"/>
  <c r="P60" i="2" s="1"/>
  <c r="Q60" i="2" s="1"/>
  <c r="O59" i="2"/>
  <c r="P59" i="2" s="1"/>
  <c r="O58" i="2"/>
  <c r="P58" i="2" s="1"/>
  <c r="Q58" i="2" s="1"/>
  <c r="O57" i="2"/>
  <c r="P57" i="2" s="1"/>
  <c r="Q57" i="2" s="1"/>
  <c r="O56" i="2"/>
  <c r="P56" i="2" s="1"/>
  <c r="O54" i="2"/>
  <c r="P54" i="2" s="1"/>
  <c r="Q54" i="2" s="1"/>
  <c r="O53" i="2"/>
  <c r="P53" i="2" s="1"/>
  <c r="Q53" i="2" s="1"/>
  <c r="C14" i="4"/>
  <c r="H15" i="5" s="1"/>
  <c r="O52" i="2"/>
  <c r="P52" i="2" s="1"/>
  <c r="F13" i="4" s="1"/>
  <c r="D13" i="4"/>
  <c r="I14" i="5" s="1"/>
  <c r="C13" i="4"/>
  <c r="H14" i="5" s="1"/>
  <c r="O50" i="2"/>
  <c r="P50" i="2" s="1"/>
  <c r="Q50" i="2" s="1"/>
  <c r="O49" i="2"/>
  <c r="P49" i="2" s="1"/>
  <c r="Q49" i="2" s="1"/>
  <c r="D11" i="4"/>
  <c r="I12" i="5" s="1"/>
  <c r="C11" i="4"/>
  <c r="H12" i="5" s="1"/>
  <c r="O43" i="2"/>
  <c r="P43" i="2" s="1"/>
  <c r="Q43" i="2" s="1"/>
  <c r="O42" i="2"/>
  <c r="P42" i="2" s="1"/>
  <c r="Q42" i="2" s="1"/>
  <c r="O41" i="2"/>
  <c r="P41" i="2" s="1"/>
  <c r="O40" i="2"/>
  <c r="P40" i="2" s="1"/>
  <c r="Q40" i="2" s="1"/>
  <c r="O39" i="2"/>
  <c r="P39" i="2" s="1"/>
  <c r="Q39" i="2" s="1"/>
  <c r="O38" i="2"/>
  <c r="P38" i="2" s="1"/>
  <c r="O37" i="2"/>
  <c r="P37" i="2" s="1"/>
  <c r="Q37" i="2" s="1"/>
  <c r="O36" i="2"/>
  <c r="P36" i="2" s="1"/>
  <c r="Q36" i="2" s="1"/>
  <c r="O35" i="2"/>
  <c r="P35" i="2" s="1"/>
  <c r="O34" i="2"/>
  <c r="P34" i="2" s="1"/>
  <c r="Q34" i="2" s="1"/>
  <c r="O33" i="2"/>
  <c r="P33" i="2" s="1"/>
  <c r="Q33" i="2" s="1"/>
  <c r="O32" i="2"/>
  <c r="P32" i="2" s="1"/>
  <c r="O31" i="2"/>
  <c r="P31" i="2" s="1"/>
  <c r="Q31" i="2" s="1"/>
  <c r="O30" i="2"/>
  <c r="P30" i="2" s="1"/>
  <c r="Q30" i="2" s="1"/>
  <c r="O29" i="2"/>
  <c r="P29" i="2" s="1"/>
  <c r="O28" i="2"/>
  <c r="P28" i="2" s="1"/>
  <c r="Q28" i="2" s="1"/>
  <c r="O27" i="2"/>
  <c r="P27" i="2" s="1"/>
  <c r="Q27" i="2" s="1"/>
  <c r="O26" i="2"/>
  <c r="P26" i="2" s="1"/>
  <c r="O25" i="2"/>
  <c r="P25" i="2" s="1"/>
  <c r="Q25" i="2" s="1"/>
  <c r="O24" i="2"/>
  <c r="P24" i="2" s="1"/>
  <c r="Q24" i="2" s="1"/>
  <c r="O23" i="2"/>
  <c r="P23" i="2" s="1"/>
  <c r="O22" i="2"/>
  <c r="P22" i="2" s="1"/>
  <c r="Q22" i="2" s="1"/>
  <c r="O21" i="2"/>
  <c r="P21" i="2" s="1"/>
  <c r="Q21" i="2" s="1"/>
  <c r="O20" i="2"/>
  <c r="P20" i="2" s="1"/>
  <c r="O19" i="2"/>
  <c r="P19" i="2" s="1"/>
  <c r="Q19" i="2" s="1"/>
  <c r="O18" i="2"/>
  <c r="P18" i="2" s="1"/>
  <c r="Q18" i="2" s="1"/>
  <c r="O17" i="2"/>
  <c r="P17" i="2" s="1"/>
  <c r="O15" i="2"/>
  <c r="P15" i="2" s="1"/>
  <c r="Q15" i="2" s="1"/>
  <c r="O14" i="2"/>
  <c r="P14" i="2" s="1"/>
  <c r="Q14" i="2" s="1"/>
  <c r="O13" i="2"/>
  <c r="P13" i="2" s="1"/>
  <c r="F7" i="4" s="1"/>
  <c r="D7" i="4"/>
  <c r="I8" i="5" s="1"/>
  <c r="C7" i="4"/>
  <c r="H8" i="5" s="1"/>
  <c r="O11" i="2"/>
  <c r="P11" i="2" s="1"/>
  <c r="Q11" i="2" s="1"/>
  <c r="O10" i="2"/>
  <c r="P10" i="2" s="1"/>
  <c r="Q10" i="2" s="1"/>
  <c r="O9" i="2"/>
  <c r="D5" i="4"/>
  <c r="I6" i="5" s="1"/>
  <c r="C5" i="4"/>
  <c r="H6" i="5" s="1"/>
  <c r="O7" i="2"/>
  <c r="O6" i="2"/>
  <c r="P5" i="2"/>
  <c r="G289" i="1"/>
  <c r="G288" i="1"/>
  <c r="G287" i="1"/>
  <c r="P286" i="1"/>
  <c r="Q286" i="1" s="1"/>
  <c r="H286" i="1"/>
  <c r="I286" i="1" s="1"/>
  <c r="P285" i="1"/>
  <c r="Q285" i="1" s="1"/>
  <c r="H285" i="1"/>
  <c r="I285" i="1" s="1"/>
  <c r="P284" i="1"/>
  <c r="F53" i="3" s="1"/>
  <c r="H284" i="1"/>
  <c r="D53" i="3" s="1"/>
  <c r="D54" i="5" s="1"/>
  <c r="P281" i="1"/>
  <c r="Q281" i="1" s="1"/>
  <c r="H281" i="1"/>
  <c r="I281" i="1" s="1"/>
  <c r="P280" i="1"/>
  <c r="H280" i="1"/>
  <c r="H278" i="1"/>
  <c r="P277" i="1"/>
  <c r="H277" i="1"/>
  <c r="I277" i="1" s="1"/>
  <c r="H276" i="1"/>
  <c r="G272" i="1"/>
  <c r="G271" i="1"/>
  <c r="G270" i="1"/>
  <c r="P269" i="1"/>
  <c r="Q269" i="1" s="1"/>
  <c r="H269" i="1"/>
  <c r="I269" i="1" s="1"/>
  <c r="P268" i="1"/>
  <c r="Q268" i="1" s="1"/>
  <c r="H268" i="1"/>
  <c r="I268" i="1" s="1"/>
  <c r="H267" i="1"/>
  <c r="D47" i="3" s="1"/>
  <c r="D48" i="5" s="1"/>
  <c r="P267" i="1"/>
  <c r="P265" i="1"/>
  <c r="Q265" i="1" s="1"/>
  <c r="H265" i="1"/>
  <c r="I265" i="1" s="1"/>
  <c r="P264" i="1"/>
  <c r="Q264" i="1" s="1"/>
  <c r="H264" i="1"/>
  <c r="H263" i="1"/>
  <c r="D45" i="3" s="1"/>
  <c r="D46" i="5" s="1"/>
  <c r="H261" i="1"/>
  <c r="H260" i="1"/>
  <c r="I260" i="1" s="1"/>
  <c r="H259" i="1"/>
  <c r="P251" i="1"/>
  <c r="Q251" i="1" s="1"/>
  <c r="H251" i="1"/>
  <c r="I251" i="1" s="1"/>
  <c r="P250" i="1"/>
  <c r="Q250" i="1" s="1"/>
  <c r="H250" i="1"/>
  <c r="I250" i="1" s="1"/>
  <c r="P249" i="1"/>
  <c r="H249" i="1"/>
  <c r="D41" i="3" s="1"/>
  <c r="D42" i="5" s="1"/>
  <c r="P247" i="1"/>
  <c r="Q247" i="1" s="1"/>
  <c r="H247" i="1"/>
  <c r="I247" i="1" s="1"/>
  <c r="P246" i="1"/>
  <c r="Q246" i="1" s="1"/>
  <c r="H246" i="1"/>
  <c r="I246" i="1" s="1"/>
  <c r="P245" i="1"/>
  <c r="H245" i="1"/>
  <c r="P243" i="1"/>
  <c r="H243" i="1"/>
  <c r="I243" i="1" s="1"/>
  <c r="P242" i="1"/>
  <c r="H242" i="1"/>
  <c r="I242" i="1" s="1"/>
  <c r="H241" i="1"/>
  <c r="D37" i="3" s="1"/>
  <c r="D38" i="5" s="1"/>
  <c r="O233" i="1"/>
  <c r="P233" i="1" s="1"/>
  <c r="Q233" i="1" s="1"/>
  <c r="H233" i="1"/>
  <c r="I233" i="1" s="1"/>
  <c r="O232" i="1"/>
  <c r="P232" i="1" s="1"/>
  <c r="Q232" i="1" s="1"/>
  <c r="H232" i="1"/>
  <c r="I232" i="1" s="1"/>
  <c r="O231" i="1"/>
  <c r="P231" i="1" s="1"/>
  <c r="H231" i="1"/>
  <c r="O229" i="1"/>
  <c r="P229" i="1" s="1"/>
  <c r="Q229" i="1" s="1"/>
  <c r="H229" i="1"/>
  <c r="I229" i="1" s="1"/>
  <c r="O228" i="1"/>
  <c r="P228" i="1" s="1"/>
  <c r="H228" i="1"/>
  <c r="O227" i="1"/>
  <c r="P227" i="1" s="1"/>
  <c r="Q227" i="1" s="1"/>
  <c r="H227" i="1"/>
  <c r="I227" i="1" s="1"/>
  <c r="O226" i="1"/>
  <c r="P226" i="1" s="1"/>
  <c r="Q226" i="1" s="1"/>
  <c r="H226" i="1"/>
  <c r="I226" i="1" s="1"/>
  <c r="O225" i="1"/>
  <c r="P225" i="1" s="1"/>
  <c r="H225" i="1"/>
  <c r="O224" i="1"/>
  <c r="P224" i="1" s="1"/>
  <c r="Q224" i="1" s="1"/>
  <c r="H224" i="1"/>
  <c r="I224" i="1" s="1"/>
  <c r="O223" i="1"/>
  <c r="P223" i="1" s="1"/>
  <c r="Q223" i="1" s="1"/>
  <c r="H223" i="1"/>
  <c r="I223" i="1" s="1"/>
  <c r="O222" i="1"/>
  <c r="P222" i="1" s="1"/>
  <c r="H222" i="1"/>
  <c r="O221" i="1"/>
  <c r="P221" i="1" s="1"/>
  <c r="Q221" i="1" s="1"/>
  <c r="H221" i="1"/>
  <c r="I221" i="1" s="1"/>
  <c r="O219" i="1"/>
  <c r="P219" i="1" s="1"/>
  <c r="H219" i="1"/>
  <c r="H217" i="1"/>
  <c r="I217" i="1" s="1"/>
  <c r="O216" i="1"/>
  <c r="P216" i="1" s="1"/>
  <c r="Q216" i="1" s="1"/>
  <c r="H216" i="1"/>
  <c r="I216" i="1" s="1"/>
  <c r="H215" i="1"/>
  <c r="D33" i="3" s="1"/>
  <c r="D34" i="5" s="1"/>
  <c r="H213" i="1"/>
  <c r="I213" i="1" s="1"/>
  <c r="H212" i="1"/>
  <c r="I212" i="1" s="1"/>
  <c r="G291" i="1"/>
  <c r="D31" i="3"/>
  <c r="D32" i="5" s="1"/>
  <c r="O187" i="1"/>
  <c r="P187" i="1" s="1"/>
  <c r="Q187" i="1" s="1"/>
  <c r="I187" i="1"/>
  <c r="J186" i="1" s="1"/>
  <c r="O186" i="1"/>
  <c r="P186" i="1" s="1"/>
  <c r="O197" i="1"/>
  <c r="P197" i="1" s="1"/>
  <c r="Q197" i="1" s="1"/>
  <c r="I197" i="1"/>
  <c r="O196" i="1"/>
  <c r="P196" i="1" s="1"/>
  <c r="Q196" i="1" s="1"/>
  <c r="I196" i="1"/>
  <c r="O195" i="1"/>
  <c r="P195" i="1" s="1"/>
  <c r="Q195" i="1" s="1"/>
  <c r="I195" i="1"/>
  <c r="O194" i="1"/>
  <c r="P194" i="1" s="1"/>
  <c r="O193" i="1"/>
  <c r="P193" i="1" s="1"/>
  <c r="Q193" i="1" s="1"/>
  <c r="I193" i="1"/>
  <c r="O192" i="1"/>
  <c r="P192" i="1" s="1"/>
  <c r="Q192" i="1" s="1"/>
  <c r="I192" i="1"/>
  <c r="O191" i="1"/>
  <c r="P191" i="1" s="1"/>
  <c r="Q191" i="1" s="1"/>
  <c r="I191" i="1"/>
  <c r="O205" i="1"/>
  <c r="P205" i="1" s="1"/>
  <c r="Q205" i="1" s="1"/>
  <c r="I205" i="1"/>
  <c r="O204" i="1"/>
  <c r="P204" i="1" s="1"/>
  <c r="Q204" i="1" s="1"/>
  <c r="I204" i="1"/>
  <c r="O203" i="1"/>
  <c r="P203" i="1" s="1"/>
  <c r="Q203" i="1" s="1"/>
  <c r="I203" i="1"/>
  <c r="O185" i="1"/>
  <c r="P185" i="1" s="1"/>
  <c r="Q185" i="1" s="1"/>
  <c r="I185" i="1"/>
  <c r="O184" i="1"/>
  <c r="P184" i="1" s="1"/>
  <c r="Q184" i="1" s="1"/>
  <c r="I184" i="1"/>
  <c r="O183" i="1"/>
  <c r="P183" i="1" s="1"/>
  <c r="Q183" i="1" s="1"/>
  <c r="I183" i="1"/>
  <c r="O175" i="1"/>
  <c r="P175" i="1" s="1"/>
  <c r="Q175" i="1" s="1"/>
  <c r="H175" i="1"/>
  <c r="I175" i="1" s="1"/>
  <c r="O174" i="1"/>
  <c r="P174" i="1" s="1"/>
  <c r="H174" i="1"/>
  <c r="H172" i="1"/>
  <c r="I172" i="1" s="1"/>
  <c r="O172" i="1"/>
  <c r="P172" i="1" s="1"/>
  <c r="Q172" i="1" s="1"/>
  <c r="H171" i="1"/>
  <c r="I171" i="1" s="1"/>
  <c r="H170" i="1"/>
  <c r="O169" i="1"/>
  <c r="P169" i="1" s="1"/>
  <c r="Q169" i="1" s="1"/>
  <c r="H169" i="1"/>
  <c r="I169" i="1" s="1"/>
  <c r="O168" i="1"/>
  <c r="P168" i="1" s="1"/>
  <c r="Q168" i="1" s="1"/>
  <c r="I168" i="1"/>
  <c r="O167" i="1"/>
  <c r="P167" i="1" s="1"/>
  <c r="O165" i="1"/>
  <c r="P165" i="1" s="1"/>
  <c r="Q165" i="1" s="1"/>
  <c r="I165" i="1"/>
  <c r="J164" i="1" s="1"/>
  <c r="O164" i="1"/>
  <c r="P164" i="1" s="1"/>
  <c r="O163" i="1"/>
  <c r="P163" i="1" s="1"/>
  <c r="Q163" i="1" s="1"/>
  <c r="H163" i="1"/>
  <c r="I163" i="1" s="1"/>
  <c r="O162" i="1"/>
  <c r="P162" i="1" s="1"/>
  <c r="Q162" i="1" s="1"/>
  <c r="H162" i="1"/>
  <c r="I162" i="1" s="1"/>
  <c r="O161" i="1"/>
  <c r="P161" i="1" s="1"/>
  <c r="O160" i="1"/>
  <c r="P160" i="1" s="1"/>
  <c r="Q160" i="1" s="1"/>
  <c r="I160" i="1"/>
  <c r="O159" i="1"/>
  <c r="P159" i="1" s="1"/>
  <c r="Q159" i="1" s="1"/>
  <c r="H159" i="1"/>
  <c r="I159" i="1" s="1"/>
  <c r="O158" i="1"/>
  <c r="P158" i="1" s="1"/>
  <c r="H158" i="1"/>
  <c r="O157" i="1"/>
  <c r="P157" i="1" s="1"/>
  <c r="Q157" i="1" s="1"/>
  <c r="H157" i="1"/>
  <c r="I157" i="1" s="1"/>
  <c r="O155" i="1"/>
  <c r="P155" i="1" s="1"/>
  <c r="H155" i="1"/>
  <c r="O154" i="1"/>
  <c r="P154" i="1" s="1"/>
  <c r="Q154" i="1" s="1"/>
  <c r="H154" i="1"/>
  <c r="I154" i="1" s="1"/>
  <c r="O153" i="1"/>
  <c r="P153" i="1" s="1"/>
  <c r="Q153" i="1" s="1"/>
  <c r="H153" i="1"/>
  <c r="I153" i="1" s="1"/>
  <c r="H152" i="1"/>
  <c r="O150" i="1"/>
  <c r="P150" i="1" s="1"/>
  <c r="Q150" i="1" s="1"/>
  <c r="H150" i="1"/>
  <c r="I150" i="1" s="1"/>
  <c r="O149" i="1"/>
  <c r="P149" i="1" s="1"/>
  <c r="Q149" i="1" s="1"/>
  <c r="H149" i="1"/>
  <c r="I149" i="1" s="1"/>
  <c r="O148" i="1"/>
  <c r="P148" i="1" s="1"/>
  <c r="H148" i="1"/>
  <c r="D25" i="3" s="1"/>
  <c r="D26" i="5" s="1"/>
  <c r="H145" i="1"/>
  <c r="I145" i="1" s="1"/>
  <c r="H144" i="1"/>
  <c r="O143" i="1"/>
  <c r="P143" i="1" s="1"/>
  <c r="Q143" i="1" s="1"/>
  <c r="H143" i="1"/>
  <c r="I143" i="1" s="1"/>
  <c r="O142" i="1"/>
  <c r="P142" i="1" s="1"/>
  <c r="Q142" i="1" s="1"/>
  <c r="H142" i="1"/>
  <c r="I142" i="1" s="1"/>
  <c r="O141" i="1"/>
  <c r="P141" i="1" s="1"/>
  <c r="H141" i="1"/>
  <c r="O140" i="1"/>
  <c r="P140" i="1" s="1"/>
  <c r="Q140" i="1" s="1"/>
  <c r="H140" i="1"/>
  <c r="I140" i="1" s="1"/>
  <c r="O139" i="1"/>
  <c r="P139" i="1" s="1"/>
  <c r="Q139" i="1" s="1"/>
  <c r="H139" i="1"/>
  <c r="I139" i="1" s="1"/>
  <c r="O138" i="1"/>
  <c r="P138" i="1" s="1"/>
  <c r="H138" i="1"/>
  <c r="O137" i="1"/>
  <c r="P137" i="1" s="1"/>
  <c r="Q137" i="1" s="1"/>
  <c r="H137" i="1"/>
  <c r="I137" i="1" s="1"/>
  <c r="O135" i="1"/>
  <c r="P135" i="1" s="1"/>
  <c r="H135" i="1"/>
  <c r="O134" i="1"/>
  <c r="P134" i="1" s="1"/>
  <c r="Q134" i="1" s="1"/>
  <c r="H134" i="1"/>
  <c r="I134" i="1" s="1"/>
  <c r="O133" i="1"/>
  <c r="P133" i="1" s="1"/>
  <c r="Q133" i="1" s="1"/>
  <c r="H133" i="1"/>
  <c r="I133" i="1" s="1"/>
  <c r="O132" i="1"/>
  <c r="P132" i="1" s="1"/>
  <c r="H132" i="1"/>
  <c r="O131" i="1"/>
  <c r="P131" i="1" s="1"/>
  <c r="Q131" i="1" s="1"/>
  <c r="H131" i="1"/>
  <c r="I131" i="1" s="1"/>
  <c r="O130" i="1"/>
  <c r="P130" i="1" s="1"/>
  <c r="Q130" i="1" s="1"/>
  <c r="H130" i="1"/>
  <c r="I130" i="1" s="1"/>
  <c r="O129" i="1"/>
  <c r="P129" i="1" s="1"/>
  <c r="H129" i="1"/>
  <c r="O128" i="1"/>
  <c r="P128" i="1" s="1"/>
  <c r="Q128" i="1" s="1"/>
  <c r="H128" i="1"/>
  <c r="I128" i="1" s="1"/>
  <c r="O127" i="1"/>
  <c r="P127" i="1" s="1"/>
  <c r="Q127" i="1" s="1"/>
  <c r="H127" i="1"/>
  <c r="I127" i="1" s="1"/>
  <c r="O125" i="1"/>
  <c r="P125" i="1" s="1"/>
  <c r="Q125" i="1" s="1"/>
  <c r="H125" i="1"/>
  <c r="I125" i="1" s="1"/>
  <c r="O124" i="1"/>
  <c r="P124" i="1" s="1"/>
  <c r="Q124" i="1" s="1"/>
  <c r="H124" i="1"/>
  <c r="I124" i="1" s="1"/>
  <c r="O123" i="1"/>
  <c r="P123" i="1" s="1"/>
  <c r="H123" i="1"/>
  <c r="O122" i="1"/>
  <c r="P122" i="1" s="1"/>
  <c r="Q122" i="1" s="1"/>
  <c r="H122" i="1"/>
  <c r="I122" i="1" s="1"/>
  <c r="O121" i="1"/>
  <c r="P121" i="1" s="1"/>
  <c r="Q121" i="1" s="1"/>
  <c r="H121" i="1"/>
  <c r="I121" i="1" s="1"/>
  <c r="O120" i="1"/>
  <c r="P120" i="1" s="1"/>
  <c r="H120" i="1"/>
  <c r="O119" i="1"/>
  <c r="P119" i="1" s="1"/>
  <c r="Q119" i="1" s="1"/>
  <c r="H119" i="1"/>
  <c r="I119" i="1" s="1"/>
  <c r="O118" i="1"/>
  <c r="P118" i="1" s="1"/>
  <c r="Q118" i="1" s="1"/>
  <c r="H118" i="1"/>
  <c r="I118" i="1" s="1"/>
  <c r="O117" i="1"/>
  <c r="P117" i="1" s="1"/>
  <c r="H117" i="1"/>
  <c r="O115" i="1"/>
  <c r="P115" i="1" s="1"/>
  <c r="Q115" i="1" s="1"/>
  <c r="H115" i="1"/>
  <c r="I115" i="1" s="1"/>
  <c r="O114" i="1"/>
  <c r="P114" i="1" s="1"/>
  <c r="H114" i="1"/>
  <c r="H112" i="1"/>
  <c r="I112" i="1" s="1"/>
  <c r="O112" i="1"/>
  <c r="P112" i="1" s="1"/>
  <c r="Q112" i="1" s="1"/>
  <c r="O111" i="1"/>
  <c r="P111" i="1" s="1"/>
  <c r="Q111" i="1" s="1"/>
  <c r="H111" i="1"/>
  <c r="I111" i="1" s="1"/>
  <c r="H110" i="1"/>
  <c r="O108" i="1"/>
  <c r="P108" i="1" s="1"/>
  <c r="Q108" i="1" s="1"/>
  <c r="H108" i="1"/>
  <c r="I108" i="1" s="1"/>
  <c r="O107" i="1"/>
  <c r="P107" i="1" s="1"/>
  <c r="Q107" i="1" s="1"/>
  <c r="H107" i="1"/>
  <c r="I107" i="1" s="1"/>
  <c r="F19" i="3"/>
  <c r="D19" i="3"/>
  <c r="D20" i="5" s="1"/>
  <c r="O95" i="1"/>
  <c r="P95" i="1" s="1"/>
  <c r="Q95" i="1" s="1"/>
  <c r="H95" i="1"/>
  <c r="I95" i="1" s="1"/>
  <c r="O94" i="1"/>
  <c r="P94" i="1" s="1"/>
  <c r="Q94" i="1" s="1"/>
  <c r="H94" i="1"/>
  <c r="I94" i="1" s="1"/>
  <c r="O93" i="1"/>
  <c r="P93" i="1" s="1"/>
  <c r="H93" i="1"/>
  <c r="H91" i="1"/>
  <c r="I91" i="1" s="1"/>
  <c r="H90" i="1"/>
  <c r="I90" i="1" s="1"/>
  <c r="H89" i="1"/>
  <c r="O88" i="1"/>
  <c r="P88" i="1" s="1"/>
  <c r="Q88" i="1" s="1"/>
  <c r="H88" i="1"/>
  <c r="I88" i="1" s="1"/>
  <c r="O87" i="1"/>
  <c r="P87" i="1" s="1"/>
  <c r="Q87" i="1" s="1"/>
  <c r="H87" i="1"/>
  <c r="I87" i="1" s="1"/>
  <c r="O85" i="1"/>
  <c r="P85" i="1" s="1"/>
  <c r="Q85" i="1" s="1"/>
  <c r="H85" i="1"/>
  <c r="I85" i="1" s="1"/>
  <c r="O84" i="1"/>
  <c r="P84" i="1" s="1"/>
  <c r="Q84" i="1" s="1"/>
  <c r="H84" i="1"/>
  <c r="I84" i="1" s="1"/>
  <c r="O83" i="1"/>
  <c r="P83" i="1" s="1"/>
  <c r="O82" i="1"/>
  <c r="P82" i="1" s="1"/>
  <c r="Q82" i="1" s="1"/>
  <c r="O81" i="1"/>
  <c r="P81" i="1" s="1"/>
  <c r="Q81" i="1" s="1"/>
  <c r="O80" i="1"/>
  <c r="P80" i="1" s="1"/>
  <c r="O79" i="1"/>
  <c r="P79" i="1" s="1"/>
  <c r="Q79" i="1" s="1"/>
  <c r="O78" i="1"/>
  <c r="P78" i="1" s="1"/>
  <c r="Q78" i="1" s="1"/>
  <c r="O77" i="1"/>
  <c r="P77" i="1" s="1"/>
  <c r="O75" i="1"/>
  <c r="P75" i="1" s="1"/>
  <c r="Q75" i="1" s="1"/>
  <c r="H75" i="1"/>
  <c r="I75" i="1" s="1"/>
  <c r="O74" i="1"/>
  <c r="P74" i="1" s="1"/>
  <c r="H74" i="1"/>
  <c r="O73" i="1"/>
  <c r="P73" i="1" s="1"/>
  <c r="Q73" i="1" s="1"/>
  <c r="H73" i="1"/>
  <c r="I73" i="1" s="1"/>
  <c r="O72" i="1"/>
  <c r="P72" i="1" s="1"/>
  <c r="Q72" i="1" s="1"/>
  <c r="H72" i="1"/>
  <c r="I72" i="1" s="1"/>
  <c r="O71" i="1"/>
  <c r="P71" i="1" s="1"/>
  <c r="H71" i="1"/>
  <c r="O70" i="1"/>
  <c r="P70" i="1" s="1"/>
  <c r="Q70" i="1" s="1"/>
  <c r="H70" i="1"/>
  <c r="I70" i="1" s="1"/>
  <c r="O69" i="1"/>
  <c r="P69" i="1" s="1"/>
  <c r="Q69" i="1" s="1"/>
  <c r="H69" i="1"/>
  <c r="I69" i="1" s="1"/>
  <c r="O68" i="1"/>
  <c r="P68" i="1" s="1"/>
  <c r="H68" i="1"/>
  <c r="O67" i="1"/>
  <c r="P67" i="1" s="1"/>
  <c r="Q67" i="1" s="1"/>
  <c r="H67" i="1"/>
  <c r="I67" i="1" s="1"/>
  <c r="O65" i="1"/>
  <c r="P65" i="1" s="1"/>
  <c r="H65" i="1"/>
  <c r="O64" i="1"/>
  <c r="P64" i="1" s="1"/>
  <c r="Q64" i="1" s="1"/>
  <c r="H64" i="1"/>
  <c r="I64" i="1" s="1"/>
  <c r="O63" i="1"/>
  <c r="P63" i="1" s="1"/>
  <c r="Q63" i="1" s="1"/>
  <c r="H63" i="1"/>
  <c r="I63" i="1" s="1"/>
  <c r="O62" i="1"/>
  <c r="P62" i="1" s="1"/>
  <c r="H62" i="1"/>
  <c r="O61" i="1"/>
  <c r="P61" i="1" s="1"/>
  <c r="Q61" i="1" s="1"/>
  <c r="H61" i="1"/>
  <c r="I61" i="1" s="1"/>
  <c r="O60" i="1"/>
  <c r="P60" i="1" s="1"/>
  <c r="Q60" i="1" s="1"/>
  <c r="H60" i="1"/>
  <c r="I60" i="1" s="1"/>
  <c r="O59" i="1"/>
  <c r="P59" i="1" s="1"/>
  <c r="H59" i="1"/>
  <c r="O58" i="1"/>
  <c r="P58" i="1" s="1"/>
  <c r="Q58" i="1" s="1"/>
  <c r="H58" i="1"/>
  <c r="I58" i="1" s="1"/>
  <c r="O57" i="1"/>
  <c r="P57" i="1" s="1"/>
  <c r="Q57" i="1" s="1"/>
  <c r="H57" i="1"/>
  <c r="I57" i="1" s="1"/>
  <c r="O54" i="1"/>
  <c r="P54" i="1" s="1"/>
  <c r="Q54" i="1" s="1"/>
  <c r="H54" i="1"/>
  <c r="I54" i="1" s="1"/>
  <c r="H53" i="1"/>
  <c r="I53" i="1" s="1"/>
  <c r="H52" i="1"/>
  <c r="D13" i="3" s="1"/>
  <c r="D14" i="5" s="1"/>
  <c r="O52" i="1"/>
  <c r="P52" i="1" s="1"/>
  <c r="O50" i="1"/>
  <c r="P50" i="1" s="1"/>
  <c r="Q50" i="1" s="1"/>
  <c r="H50" i="1"/>
  <c r="I50" i="1" s="1"/>
  <c r="O49" i="1"/>
  <c r="P49" i="1" s="1"/>
  <c r="Q49" i="1" s="1"/>
  <c r="H49" i="1"/>
  <c r="I49" i="1" s="1"/>
  <c r="O48" i="1"/>
  <c r="P48" i="1" s="1"/>
  <c r="F11" i="3" s="1"/>
  <c r="H48" i="1"/>
  <c r="D11" i="3" s="1"/>
  <c r="D12" i="5" s="1"/>
  <c r="O43" i="1"/>
  <c r="P43" i="1" s="1"/>
  <c r="Q43" i="1" s="1"/>
  <c r="H43" i="1"/>
  <c r="I43" i="1" s="1"/>
  <c r="O42" i="1"/>
  <c r="P42" i="1" s="1"/>
  <c r="Q42" i="1" s="1"/>
  <c r="H42" i="1"/>
  <c r="I42" i="1" s="1"/>
  <c r="O41" i="1"/>
  <c r="P41" i="1" s="1"/>
  <c r="H41" i="1"/>
  <c r="O40" i="1"/>
  <c r="P40" i="1" s="1"/>
  <c r="Q40" i="1" s="1"/>
  <c r="H40" i="1"/>
  <c r="I40" i="1" s="1"/>
  <c r="O39" i="1"/>
  <c r="P39" i="1" s="1"/>
  <c r="Q39" i="1" s="1"/>
  <c r="H39" i="1"/>
  <c r="I39" i="1" s="1"/>
  <c r="O38" i="1"/>
  <c r="P38" i="1" s="1"/>
  <c r="H38" i="1"/>
  <c r="O37" i="1"/>
  <c r="P37" i="1" s="1"/>
  <c r="Q37" i="1" s="1"/>
  <c r="H37" i="1"/>
  <c r="I37" i="1" s="1"/>
  <c r="O35" i="1"/>
  <c r="P35" i="1" s="1"/>
  <c r="H35" i="1"/>
  <c r="O34" i="1"/>
  <c r="P34" i="1" s="1"/>
  <c r="Q34" i="1" s="1"/>
  <c r="H34" i="1"/>
  <c r="I34" i="1" s="1"/>
  <c r="O33" i="1"/>
  <c r="P33" i="1" s="1"/>
  <c r="Q33" i="1" s="1"/>
  <c r="H33" i="1"/>
  <c r="I33" i="1" s="1"/>
  <c r="O32" i="1"/>
  <c r="P32" i="1" s="1"/>
  <c r="H32" i="1"/>
  <c r="O31" i="1"/>
  <c r="P31" i="1" s="1"/>
  <c r="Q31" i="1" s="1"/>
  <c r="H31" i="1"/>
  <c r="I31" i="1" s="1"/>
  <c r="O30" i="1"/>
  <c r="P30" i="1" s="1"/>
  <c r="Q30" i="1" s="1"/>
  <c r="H30" i="1"/>
  <c r="I30" i="1" s="1"/>
  <c r="O29" i="1"/>
  <c r="P29" i="1" s="1"/>
  <c r="H29" i="1"/>
  <c r="O28" i="1"/>
  <c r="P28" i="1" s="1"/>
  <c r="Q28" i="1" s="1"/>
  <c r="H28" i="1"/>
  <c r="I28" i="1" s="1"/>
  <c r="O27" i="1"/>
  <c r="P27" i="1" s="1"/>
  <c r="Q27" i="1" s="1"/>
  <c r="H27" i="1"/>
  <c r="I27" i="1" s="1"/>
  <c r="O25" i="1"/>
  <c r="H25" i="1"/>
  <c r="O24" i="1"/>
  <c r="H24" i="1"/>
  <c r="O23" i="1"/>
  <c r="H23" i="1"/>
  <c r="O22" i="1"/>
  <c r="H22" i="1"/>
  <c r="O21" i="1"/>
  <c r="H21" i="1"/>
  <c r="O20" i="1"/>
  <c r="H20" i="1"/>
  <c r="O19" i="1"/>
  <c r="H19" i="1"/>
  <c r="O18" i="1"/>
  <c r="H18" i="1"/>
  <c r="O17" i="1"/>
  <c r="H17" i="1"/>
  <c r="O15" i="1"/>
  <c r="J13" i="1"/>
  <c r="O14" i="1"/>
  <c r="O13" i="1"/>
  <c r="O11" i="1"/>
  <c r="H11" i="1"/>
  <c r="I11" i="1" s="1"/>
  <c r="O10" i="1"/>
  <c r="H10" i="1"/>
  <c r="O9" i="1"/>
  <c r="D5" i="3"/>
  <c r="D6" i="5" s="1"/>
  <c r="O7" i="1"/>
  <c r="H7" i="1"/>
  <c r="O6" i="1"/>
  <c r="H6" i="1"/>
  <c r="O5" i="1"/>
  <c r="R126" i="1" l="1"/>
  <c r="J35" i="1"/>
  <c r="R280" i="1"/>
  <c r="J280" i="1"/>
  <c r="R26" i="1"/>
  <c r="D39" i="3"/>
  <c r="D40" i="5" s="1"/>
  <c r="N40" i="5" s="1"/>
  <c r="R35" i="1"/>
  <c r="H255" i="1"/>
  <c r="P9" i="2"/>
  <c r="F5" i="4" s="1"/>
  <c r="K6" i="5" s="1"/>
  <c r="P7" i="2"/>
  <c r="Q7" i="2" s="1"/>
  <c r="J126" i="1"/>
  <c r="R164" i="1"/>
  <c r="J174" i="1"/>
  <c r="J106" i="1"/>
  <c r="R135" i="1"/>
  <c r="R186" i="1"/>
  <c r="R219" i="1"/>
  <c r="J26" i="1"/>
  <c r="R65" i="1"/>
  <c r="J228" i="1"/>
  <c r="J155" i="1"/>
  <c r="R190" i="1"/>
  <c r="Q242" i="1"/>
  <c r="Q243" i="1"/>
  <c r="R56" i="1"/>
  <c r="J135" i="1"/>
  <c r="J190" i="1"/>
  <c r="J219" i="1"/>
  <c r="O289" i="1"/>
  <c r="R106" i="1"/>
  <c r="J65" i="1"/>
  <c r="J74" i="1"/>
  <c r="H289" i="1"/>
  <c r="J144" i="1"/>
  <c r="R228" i="1"/>
  <c r="R155" i="1"/>
  <c r="R74" i="1"/>
  <c r="R174" i="1"/>
  <c r="J86" i="1"/>
  <c r="J114" i="1"/>
  <c r="J56" i="1"/>
  <c r="R86" i="1"/>
  <c r="R114" i="1"/>
  <c r="I18" i="1"/>
  <c r="I24" i="1"/>
  <c r="I10" i="1"/>
  <c r="I19" i="1"/>
  <c r="I25" i="1"/>
  <c r="D23" i="3"/>
  <c r="D24" i="5" s="1"/>
  <c r="D51" i="3"/>
  <c r="D52" i="5" s="1"/>
  <c r="N52" i="5" s="1"/>
  <c r="P11" i="1"/>
  <c r="P13" i="1"/>
  <c r="F7" i="3" s="1"/>
  <c r="I21" i="1"/>
  <c r="P25" i="1"/>
  <c r="P6" i="1"/>
  <c r="P10" i="1"/>
  <c r="I22" i="1"/>
  <c r="D29" i="3"/>
  <c r="D30" i="5" s="1"/>
  <c r="N30" i="5" s="1"/>
  <c r="P9" i="1"/>
  <c r="F5" i="3" s="1"/>
  <c r="P24" i="1"/>
  <c r="P20" i="1"/>
  <c r="P14" i="1"/>
  <c r="P7" i="1"/>
  <c r="P22" i="1"/>
  <c r="F29" i="3"/>
  <c r="F30" i="5" s="1"/>
  <c r="P21" i="1"/>
  <c r="P18" i="1"/>
  <c r="P19" i="1"/>
  <c r="P5" i="1"/>
  <c r="P15" i="1"/>
  <c r="P17" i="1"/>
  <c r="P23" i="1"/>
  <c r="I7" i="1"/>
  <c r="I255" i="1" s="1"/>
  <c r="I6" i="1"/>
  <c r="M46" i="5"/>
  <c r="N48" i="5"/>
  <c r="M35" i="5"/>
  <c r="M6" i="5"/>
  <c r="M40" i="5"/>
  <c r="M43" i="5"/>
  <c r="M8" i="5"/>
  <c r="N38" i="5"/>
  <c r="N34" i="5"/>
  <c r="D22" i="3"/>
  <c r="D23" i="5" s="1"/>
  <c r="J32" i="1"/>
  <c r="R41" i="1"/>
  <c r="N26" i="5"/>
  <c r="M42" i="5"/>
  <c r="D52" i="4"/>
  <c r="I53" i="5" s="1"/>
  <c r="N53" i="5" s="1"/>
  <c r="M21" i="5"/>
  <c r="O268" i="2"/>
  <c r="M52" i="5"/>
  <c r="F26" i="4"/>
  <c r="K27" i="5" s="1"/>
  <c r="O172" i="2"/>
  <c r="P172" i="2" s="1"/>
  <c r="Q172" i="2" s="1"/>
  <c r="J38" i="1"/>
  <c r="R35" i="2"/>
  <c r="M27" i="5"/>
  <c r="O269" i="2"/>
  <c r="J161" i="1"/>
  <c r="N54" i="5"/>
  <c r="D12" i="3"/>
  <c r="D13" i="5" s="1"/>
  <c r="J29" i="1"/>
  <c r="J71" i="1"/>
  <c r="J41" i="1"/>
  <c r="D22" i="4"/>
  <c r="I23" i="5" s="1"/>
  <c r="F38" i="4"/>
  <c r="K39" i="5" s="1"/>
  <c r="J68" i="1"/>
  <c r="D18" i="3"/>
  <c r="D19" i="5" s="1"/>
  <c r="O285" i="2"/>
  <c r="J138" i="1"/>
  <c r="O236" i="2"/>
  <c r="P236" i="2" s="1"/>
  <c r="Q236" i="2" s="1"/>
  <c r="R41" i="2"/>
  <c r="R86" i="2"/>
  <c r="N46" i="5"/>
  <c r="N14" i="5"/>
  <c r="J83" i="1"/>
  <c r="J129" i="1"/>
  <c r="R38" i="2"/>
  <c r="R93" i="2"/>
  <c r="R141" i="2"/>
  <c r="R158" i="2"/>
  <c r="D16" i="4"/>
  <c r="I17" i="5" s="1"/>
  <c r="D38" i="4"/>
  <c r="I39" i="5" s="1"/>
  <c r="F54" i="4"/>
  <c r="K55" i="5" s="1"/>
  <c r="J120" i="1"/>
  <c r="F54" i="3"/>
  <c r="F55" i="5" s="1"/>
  <c r="R228" i="2"/>
  <c r="O171" i="2"/>
  <c r="P171" i="2" s="1"/>
  <c r="Q171" i="2" s="1"/>
  <c r="N6" i="5"/>
  <c r="N42" i="5"/>
  <c r="O235" i="2"/>
  <c r="P235" i="2" s="1"/>
  <c r="Q235" i="2" s="1"/>
  <c r="N32" i="5"/>
  <c r="O170" i="2"/>
  <c r="P170" i="2" s="1"/>
  <c r="F27" i="4" s="1"/>
  <c r="N20" i="5"/>
  <c r="N12" i="5"/>
  <c r="J231" i="1"/>
  <c r="P238" i="1"/>
  <c r="Q238" i="1" s="1"/>
  <c r="J225" i="1"/>
  <c r="P237" i="1"/>
  <c r="F35" i="3" s="1"/>
  <c r="O171" i="1"/>
  <c r="P171" i="1" s="1"/>
  <c r="Q171" i="1" s="1"/>
  <c r="F28" i="3" s="1"/>
  <c r="F29" i="5" s="1"/>
  <c r="D28" i="3"/>
  <c r="D29" i="5" s="1"/>
  <c r="R132" i="1"/>
  <c r="D20" i="3"/>
  <c r="D21" i="5" s="1"/>
  <c r="F20" i="3"/>
  <c r="F21" i="5" s="1"/>
  <c r="D17" i="3"/>
  <c r="D18" i="5" s="1"/>
  <c r="J93" i="1"/>
  <c r="R62" i="1"/>
  <c r="J59" i="1"/>
  <c r="J152" i="1"/>
  <c r="J158" i="1"/>
  <c r="J148" i="1"/>
  <c r="J132" i="1"/>
  <c r="R117" i="1"/>
  <c r="O144" i="1"/>
  <c r="P144" i="1" s="1"/>
  <c r="J62" i="1"/>
  <c r="J48" i="1"/>
  <c r="O91" i="1"/>
  <c r="P91" i="1" s="1"/>
  <c r="Q91" i="1" s="1"/>
  <c r="O89" i="1"/>
  <c r="P89" i="1" s="1"/>
  <c r="O90" i="1"/>
  <c r="P90" i="1" s="1"/>
  <c r="Q90" i="1" s="1"/>
  <c r="R80" i="1"/>
  <c r="R222" i="2"/>
  <c r="F6" i="4"/>
  <c r="K7" i="5" s="1"/>
  <c r="R32" i="2"/>
  <c r="R123" i="2"/>
  <c r="O284" i="2"/>
  <c r="R114" i="2"/>
  <c r="P273" i="2"/>
  <c r="F49" i="4" s="1"/>
  <c r="K50" i="5" s="1"/>
  <c r="R80" i="2"/>
  <c r="C15" i="4"/>
  <c r="H16" i="5" s="1"/>
  <c r="R225" i="2"/>
  <c r="R135" i="2"/>
  <c r="R152" i="2"/>
  <c r="R167" i="2"/>
  <c r="R99" i="2"/>
  <c r="R26" i="2"/>
  <c r="F46" i="4"/>
  <c r="K47" i="5" s="1"/>
  <c r="R219" i="2"/>
  <c r="R68" i="2"/>
  <c r="F22" i="4"/>
  <c r="K23" i="5" s="1"/>
  <c r="F30" i="4"/>
  <c r="K31" i="5" s="1"/>
  <c r="P257" i="2"/>
  <c r="P268" i="2" s="1"/>
  <c r="R59" i="1"/>
  <c r="R77" i="1"/>
  <c r="R167" i="1"/>
  <c r="R129" i="1"/>
  <c r="F46" i="3"/>
  <c r="F47" i="5" s="1"/>
  <c r="O288" i="1"/>
  <c r="R123" i="1"/>
  <c r="R190" i="2"/>
  <c r="J194" i="1"/>
  <c r="J202" i="1"/>
  <c r="J182" i="1"/>
  <c r="H211" i="1"/>
  <c r="H253" i="1" s="1"/>
  <c r="O253" i="1"/>
  <c r="R194" i="1"/>
  <c r="P213" i="1"/>
  <c r="Q213" i="1" s="1"/>
  <c r="D8" i="3"/>
  <c r="D9" i="5" s="1"/>
  <c r="R83" i="1"/>
  <c r="G292" i="1"/>
  <c r="O45" i="1"/>
  <c r="P45" i="1" s="1"/>
  <c r="Q45" i="1" s="1"/>
  <c r="H45" i="1"/>
  <c r="J45" i="1" s="1"/>
  <c r="M14" i="5"/>
  <c r="R68" i="1"/>
  <c r="F17" i="3"/>
  <c r="F13" i="3"/>
  <c r="D24" i="3"/>
  <c r="D25" i="5" s="1"/>
  <c r="R29" i="1"/>
  <c r="D15" i="3"/>
  <c r="D16" i="5" s="1"/>
  <c r="J89" i="1"/>
  <c r="R38" i="1"/>
  <c r="G293" i="1"/>
  <c r="R93" i="1"/>
  <c r="M12" i="5"/>
  <c r="M19" i="5"/>
  <c r="G290" i="1"/>
  <c r="O44" i="1"/>
  <c r="P44" i="1" s="1"/>
  <c r="H44" i="1"/>
  <c r="H252" i="1" s="1"/>
  <c r="F12" i="3"/>
  <c r="F13" i="5" s="1"/>
  <c r="O53" i="1"/>
  <c r="P53" i="1" s="1"/>
  <c r="Q53" i="1" s="1"/>
  <c r="F14" i="3" s="1"/>
  <c r="F15" i="5" s="1"/>
  <c r="R71" i="1"/>
  <c r="R32" i="1"/>
  <c r="D14" i="3"/>
  <c r="D15" i="5" s="1"/>
  <c r="J52" i="1"/>
  <c r="D16" i="3"/>
  <c r="D17" i="5" s="1"/>
  <c r="M30" i="5"/>
  <c r="F47" i="3"/>
  <c r="R267" i="1"/>
  <c r="J167" i="1"/>
  <c r="M34" i="5"/>
  <c r="M25" i="5"/>
  <c r="O145" i="1"/>
  <c r="P145" i="1" s="1"/>
  <c r="Q145" i="1" s="1"/>
  <c r="F12" i="5"/>
  <c r="R161" i="1"/>
  <c r="D35" i="3"/>
  <c r="D36" i="5" s="1"/>
  <c r="P241" i="1"/>
  <c r="F22" i="3"/>
  <c r="F23" i="5" s="1"/>
  <c r="R48" i="1"/>
  <c r="D21" i="3"/>
  <c r="D22" i="5" s="1"/>
  <c r="N22" i="5" s="1"/>
  <c r="J110" i="1"/>
  <c r="F25" i="3"/>
  <c r="R148" i="1"/>
  <c r="R222" i="1"/>
  <c r="D3" i="3"/>
  <c r="O110" i="1"/>
  <c r="P110" i="1" s="1"/>
  <c r="P212" i="1"/>
  <c r="Q212" i="1" s="1"/>
  <c r="M37" i="5"/>
  <c r="F39" i="3"/>
  <c r="R245" i="1"/>
  <c r="F20" i="5"/>
  <c r="O152" i="1"/>
  <c r="P152" i="1" s="1"/>
  <c r="R152" i="1" s="1"/>
  <c r="O202" i="1"/>
  <c r="P202" i="1" s="1"/>
  <c r="R202" i="1" s="1"/>
  <c r="F51" i="3"/>
  <c r="O215" i="1"/>
  <c r="P215" i="1" s="1"/>
  <c r="R120" i="1"/>
  <c r="R141" i="1"/>
  <c r="D26" i="3"/>
  <c r="D27" i="5" s="1"/>
  <c r="D38" i="3"/>
  <c r="D39" i="5" s="1"/>
  <c r="J241" i="1"/>
  <c r="F41" i="3"/>
  <c r="R249" i="1"/>
  <c r="M38" i="5"/>
  <c r="D27" i="3"/>
  <c r="D28" i="5" s="1"/>
  <c r="J170" i="1"/>
  <c r="O182" i="1"/>
  <c r="P182" i="1" s="1"/>
  <c r="R182" i="1" s="1"/>
  <c r="D36" i="3"/>
  <c r="D37" i="5" s="1"/>
  <c r="J117" i="1"/>
  <c r="F26" i="3"/>
  <c r="F27" i="5" s="1"/>
  <c r="D30" i="3"/>
  <c r="D31" i="5" s="1"/>
  <c r="D34" i="3"/>
  <c r="D35" i="5" s="1"/>
  <c r="J215" i="1"/>
  <c r="J222" i="1"/>
  <c r="R225" i="1"/>
  <c r="R231" i="1"/>
  <c r="F40" i="3"/>
  <c r="F41" i="5" s="1"/>
  <c r="P288" i="1"/>
  <c r="Q277" i="1"/>
  <c r="R138" i="1"/>
  <c r="O217" i="1"/>
  <c r="P217" i="1" s="1"/>
  <c r="Q217" i="1" s="1"/>
  <c r="F34" i="3" s="1"/>
  <c r="F35" i="5" s="1"/>
  <c r="J141" i="1"/>
  <c r="M26" i="5"/>
  <c r="R158" i="1"/>
  <c r="M15" i="5"/>
  <c r="J123" i="1"/>
  <c r="P239" i="1"/>
  <c r="Q239" i="1" s="1"/>
  <c r="D42" i="3"/>
  <c r="D43" i="5" s="1"/>
  <c r="J249" i="1"/>
  <c r="M44" i="5"/>
  <c r="P263" i="1"/>
  <c r="D6" i="4"/>
  <c r="I7" i="5" s="1"/>
  <c r="R59" i="2"/>
  <c r="M54" i="5"/>
  <c r="K8" i="5"/>
  <c r="R20" i="2"/>
  <c r="P213" i="2"/>
  <c r="Q213" i="2" s="1"/>
  <c r="F35" i="4"/>
  <c r="D49" i="3"/>
  <c r="D50" i="5" s="1"/>
  <c r="N50" i="5" s="1"/>
  <c r="I278" i="1"/>
  <c r="I289" i="1" s="1"/>
  <c r="P6" i="2"/>
  <c r="R13" i="2"/>
  <c r="R71" i="2"/>
  <c r="D48" i="3"/>
  <c r="D49" i="5" s="1"/>
  <c r="P276" i="1"/>
  <c r="P278" i="1"/>
  <c r="P289" i="1" s="1"/>
  <c r="H288" i="1"/>
  <c r="R62" i="2"/>
  <c r="D40" i="3"/>
  <c r="D41" i="5" s="1"/>
  <c r="D43" i="3"/>
  <c r="D44" i="5" s="1"/>
  <c r="N44" i="5" s="1"/>
  <c r="H270" i="1"/>
  <c r="F54" i="5"/>
  <c r="R83" i="2"/>
  <c r="F42" i="3"/>
  <c r="F43" i="5" s="1"/>
  <c r="F48" i="3"/>
  <c r="F49" i="5" s="1"/>
  <c r="R284" i="1"/>
  <c r="R74" i="2"/>
  <c r="I261" i="1"/>
  <c r="I272" i="1" s="1"/>
  <c r="H272" i="1"/>
  <c r="M48" i="5"/>
  <c r="R29" i="2"/>
  <c r="P261" i="1"/>
  <c r="O272" i="1"/>
  <c r="R23" i="2"/>
  <c r="R65" i="2"/>
  <c r="O102" i="2"/>
  <c r="P102" i="2" s="1"/>
  <c r="H271" i="1"/>
  <c r="I264" i="1"/>
  <c r="R17" i="2"/>
  <c r="F12" i="4"/>
  <c r="K13" i="5" s="1"/>
  <c r="D14" i="4"/>
  <c r="I15" i="5" s="1"/>
  <c r="R56" i="2"/>
  <c r="I288" i="1"/>
  <c r="F14" i="4"/>
  <c r="K15" i="5" s="1"/>
  <c r="R77" i="2"/>
  <c r="D15" i="4"/>
  <c r="I16" i="5" s="1"/>
  <c r="J245" i="1"/>
  <c r="J267" i="1"/>
  <c r="H287" i="1"/>
  <c r="C6" i="4"/>
  <c r="H7" i="5" s="1"/>
  <c r="F8" i="4"/>
  <c r="K9" i="5" s="1"/>
  <c r="C16" i="4"/>
  <c r="H17" i="5" s="1"/>
  <c r="M17" i="5" s="1"/>
  <c r="Q275" i="2"/>
  <c r="Q286" i="2" s="1"/>
  <c r="P286" i="2"/>
  <c r="F3" i="4"/>
  <c r="C8" i="4"/>
  <c r="H9" i="5" s="1"/>
  <c r="D12" i="4"/>
  <c r="I13" i="5" s="1"/>
  <c r="F19" i="4"/>
  <c r="R106" i="2"/>
  <c r="C21" i="4"/>
  <c r="H22" i="5" s="1"/>
  <c r="M22" i="5" s="1"/>
  <c r="O145" i="2"/>
  <c r="P145" i="2" s="1"/>
  <c r="Q145" i="2" s="1"/>
  <c r="C27" i="4"/>
  <c r="H28" i="5" s="1"/>
  <c r="O250" i="2"/>
  <c r="F34" i="4"/>
  <c r="K35" i="5" s="1"/>
  <c r="R215" i="2"/>
  <c r="R155" i="2"/>
  <c r="R96" i="2"/>
  <c r="D18" i="4"/>
  <c r="I19" i="5" s="1"/>
  <c r="R117" i="2"/>
  <c r="D27" i="4"/>
  <c r="I28" i="5" s="1"/>
  <c r="R178" i="2"/>
  <c r="O103" i="2"/>
  <c r="P103" i="2" s="1"/>
  <c r="Q103" i="2" s="1"/>
  <c r="R126" i="2"/>
  <c r="O146" i="2"/>
  <c r="P146" i="2" s="1"/>
  <c r="Q146" i="2" s="1"/>
  <c r="F29" i="4"/>
  <c r="R174" i="2"/>
  <c r="R202" i="2"/>
  <c r="R198" i="2"/>
  <c r="D54" i="3"/>
  <c r="D55" i="5" s="1"/>
  <c r="D8" i="4"/>
  <c r="I9" i="5" s="1"/>
  <c r="O48" i="2"/>
  <c r="P48" i="2" s="1"/>
  <c r="C28" i="4"/>
  <c r="H29" i="5" s="1"/>
  <c r="C30" i="4"/>
  <c r="H31" i="5" s="1"/>
  <c r="M31" i="5" s="1"/>
  <c r="C3" i="4"/>
  <c r="O44" i="2"/>
  <c r="P44" i="2" s="1"/>
  <c r="O45" i="2"/>
  <c r="P45" i="2" s="1"/>
  <c r="Q45" i="2" s="1"/>
  <c r="O46" i="2"/>
  <c r="P46" i="2" s="1"/>
  <c r="Q46" i="2" s="1"/>
  <c r="O90" i="2"/>
  <c r="P90" i="2" s="1"/>
  <c r="Q90" i="2" s="1"/>
  <c r="F16" i="4" s="1"/>
  <c r="K17" i="5" s="1"/>
  <c r="F21" i="4"/>
  <c r="R110" i="2"/>
  <c r="R138" i="2"/>
  <c r="P212" i="2"/>
  <c r="Q212" i="2" s="1"/>
  <c r="F20" i="4"/>
  <c r="K21" i="5" s="1"/>
  <c r="C22" i="4"/>
  <c r="H23" i="5" s="1"/>
  <c r="R120" i="2"/>
  <c r="R129" i="2"/>
  <c r="R161" i="2"/>
  <c r="D28" i="4"/>
  <c r="I29" i="5" s="1"/>
  <c r="R182" i="2"/>
  <c r="R186" i="2"/>
  <c r="C31" i="4"/>
  <c r="H32" i="5" s="1"/>
  <c r="J284" i="1"/>
  <c r="O104" i="2"/>
  <c r="P104" i="2" s="1"/>
  <c r="Q104" i="2" s="1"/>
  <c r="C23" i="4"/>
  <c r="H24" i="5" s="1"/>
  <c r="F25" i="4"/>
  <c r="R148" i="2"/>
  <c r="D30" i="4"/>
  <c r="I31" i="5" s="1"/>
  <c r="P210" i="2"/>
  <c r="R231" i="2"/>
  <c r="C12" i="4"/>
  <c r="H13" i="5" s="1"/>
  <c r="M13" i="5" s="1"/>
  <c r="K14" i="5"/>
  <c r="C17" i="4"/>
  <c r="H18" i="5" s="1"/>
  <c r="M18" i="5" s="1"/>
  <c r="C19" i="4"/>
  <c r="H20" i="5" s="1"/>
  <c r="M20" i="5" s="1"/>
  <c r="D3" i="4"/>
  <c r="C10" i="4"/>
  <c r="H11" i="5" s="1"/>
  <c r="R52" i="2"/>
  <c r="O89" i="2"/>
  <c r="P89" i="2" s="1"/>
  <c r="R132" i="2"/>
  <c r="D23" i="4"/>
  <c r="I24" i="5" s="1"/>
  <c r="R164" i="2"/>
  <c r="R194" i="2"/>
  <c r="F39" i="4"/>
  <c r="K40" i="5" s="1"/>
  <c r="D48" i="4"/>
  <c r="I49" i="5" s="1"/>
  <c r="F48" i="4"/>
  <c r="K49" i="5" s="1"/>
  <c r="O144" i="2"/>
  <c r="P144" i="2" s="1"/>
  <c r="C40" i="4"/>
  <c r="H41" i="5" s="1"/>
  <c r="K34" i="5"/>
  <c r="C35" i="4"/>
  <c r="H36" i="5" s="1"/>
  <c r="M36" i="5" s="1"/>
  <c r="D36" i="4"/>
  <c r="I37" i="5" s="1"/>
  <c r="D44" i="4"/>
  <c r="I45" i="5" s="1"/>
  <c r="F45" i="4"/>
  <c r="R260" i="2"/>
  <c r="K52" i="5"/>
  <c r="D40" i="4"/>
  <c r="I41" i="5" s="1"/>
  <c r="C46" i="4"/>
  <c r="H47" i="5" s="1"/>
  <c r="R277" i="2"/>
  <c r="C52" i="4"/>
  <c r="H53" i="5" s="1"/>
  <c r="M53" i="5" s="1"/>
  <c r="D20" i="4"/>
  <c r="I21" i="5" s="1"/>
  <c r="D26" i="4"/>
  <c r="I27" i="5" s="1"/>
  <c r="D35" i="4"/>
  <c r="I36" i="5" s="1"/>
  <c r="F37" i="4"/>
  <c r="F42" i="4"/>
  <c r="K43" i="5" s="1"/>
  <c r="D46" i="4"/>
  <c r="I47" i="5" s="1"/>
  <c r="R264" i="2"/>
  <c r="F47" i="4"/>
  <c r="F53" i="4"/>
  <c r="R281" i="2"/>
  <c r="C38" i="4"/>
  <c r="H39" i="5" s="1"/>
  <c r="M39" i="5" s="1"/>
  <c r="C54" i="4"/>
  <c r="H55" i="5" s="1"/>
  <c r="D34" i="4"/>
  <c r="I35" i="5" s="1"/>
  <c r="F43" i="4"/>
  <c r="P267" i="2"/>
  <c r="F52" i="4"/>
  <c r="K53" i="5" s="1"/>
  <c r="P53" i="5" s="1"/>
  <c r="D54" i="4"/>
  <c r="I55" i="5" s="1"/>
  <c r="P258" i="2"/>
  <c r="P274" i="2"/>
  <c r="F40" i="4"/>
  <c r="K41" i="5" s="1"/>
  <c r="O286" i="2"/>
  <c r="K42" i="5"/>
  <c r="C48" i="4"/>
  <c r="H49" i="5" s="1"/>
  <c r="M49" i="5" s="1"/>
  <c r="R246" i="2"/>
  <c r="O267" i="2"/>
  <c r="D42" i="4"/>
  <c r="I43" i="5" s="1"/>
  <c r="N8" i="5"/>
  <c r="R9" i="2" l="1"/>
  <c r="D4" i="3"/>
  <c r="D5" i="5" s="1"/>
  <c r="P252" i="2"/>
  <c r="Q252" i="2"/>
  <c r="O249" i="2"/>
  <c r="O287" i="2" s="1"/>
  <c r="O252" i="2"/>
  <c r="O290" i="2" s="1"/>
  <c r="O251" i="2"/>
  <c r="O289" i="2" s="1"/>
  <c r="P251" i="2"/>
  <c r="P249" i="2"/>
  <c r="J23" i="1"/>
  <c r="J17" i="1"/>
  <c r="F3" i="3"/>
  <c r="F4" i="5" s="1"/>
  <c r="O255" i="1"/>
  <c r="O293" i="1" s="1"/>
  <c r="P254" i="1"/>
  <c r="H254" i="1"/>
  <c r="H292" i="1" s="1"/>
  <c r="O254" i="1"/>
  <c r="P255" i="1"/>
  <c r="N24" i="5"/>
  <c r="J9" i="1"/>
  <c r="D6" i="3"/>
  <c r="D7" i="5" s="1"/>
  <c r="N7" i="5" s="1"/>
  <c r="R44" i="1"/>
  <c r="O291" i="1"/>
  <c r="F38" i="3"/>
  <c r="F39" i="5" s="1"/>
  <c r="P39" i="5" s="1"/>
  <c r="H291" i="1"/>
  <c r="Q6" i="1"/>
  <c r="I293" i="1"/>
  <c r="H293" i="1"/>
  <c r="H290" i="1"/>
  <c r="R144" i="1"/>
  <c r="J5" i="1"/>
  <c r="Q14" i="1"/>
  <c r="F30" i="3"/>
  <c r="F31" i="5" s="1"/>
  <c r="P31" i="5" s="1"/>
  <c r="Q11" i="1"/>
  <c r="Q21" i="1"/>
  <c r="Q25" i="1"/>
  <c r="Q19" i="1"/>
  <c r="Q24" i="1"/>
  <c r="Q18" i="1"/>
  <c r="Q22" i="1"/>
  <c r="Q10" i="1"/>
  <c r="J20" i="1"/>
  <c r="Q7" i="1"/>
  <c r="Q15" i="1"/>
  <c r="I45" i="1"/>
  <c r="J44" i="1" s="1"/>
  <c r="P55" i="5"/>
  <c r="G53" i="3"/>
  <c r="G54" i="5" s="1"/>
  <c r="G33" i="4"/>
  <c r="L34" i="5" s="1"/>
  <c r="N17" i="5"/>
  <c r="F28" i="4"/>
  <c r="K29" i="5" s="1"/>
  <c r="P29" i="5" s="1"/>
  <c r="N23" i="5"/>
  <c r="N21" i="5"/>
  <c r="N19" i="5"/>
  <c r="N13" i="5"/>
  <c r="F36" i="4"/>
  <c r="K37" i="5" s="1"/>
  <c r="G13" i="4"/>
  <c r="L14" i="5" s="1"/>
  <c r="P47" i="5"/>
  <c r="M23" i="5"/>
  <c r="P27" i="5"/>
  <c r="G51" i="4"/>
  <c r="L52" i="5" s="1"/>
  <c r="R234" i="2"/>
  <c r="N39" i="5"/>
  <c r="Q257" i="2"/>
  <c r="Q268" i="2" s="1"/>
  <c r="P23" i="5"/>
  <c r="D10" i="4"/>
  <c r="I11" i="5" s="1"/>
  <c r="D50" i="4"/>
  <c r="I51" i="5" s="1"/>
  <c r="G5" i="4"/>
  <c r="L6" i="5" s="1"/>
  <c r="P284" i="2"/>
  <c r="P13" i="5"/>
  <c r="R170" i="2"/>
  <c r="R237" i="1"/>
  <c r="I211" i="1"/>
  <c r="I253" i="1" s="1"/>
  <c r="N29" i="5"/>
  <c r="F24" i="3"/>
  <c r="F25" i="5" s="1"/>
  <c r="P21" i="5"/>
  <c r="G19" i="3"/>
  <c r="G20" i="5" s="1"/>
  <c r="F18" i="3"/>
  <c r="F19" i="5" s="1"/>
  <c r="F16" i="3"/>
  <c r="F17" i="5" s="1"/>
  <c r="P17" i="5" s="1"/>
  <c r="R89" i="1"/>
  <c r="F23" i="3"/>
  <c r="F24" i="5" s="1"/>
  <c r="F15" i="3"/>
  <c r="F16" i="5" s="1"/>
  <c r="M11" i="5"/>
  <c r="G41" i="4"/>
  <c r="L42" i="5" s="1"/>
  <c r="M16" i="5"/>
  <c r="F10" i="4"/>
  <c r="K11" i="5" s="1"/>
  <c r="P35" i="5"/>
  <c r="P211" i="1"/>
  <c r="P253" i="1" s="1"/>
  <c r="F10" i="3"/>
  <c r="F11" i="5" s="1"/>
  <c r="F40" i="5"/>
  <c r="G39" i="3"/>
  <c r="G40" i="5" s="1"/>
  <c r="G53" i="4"/>
  <c r="L54" i="5" s="1"/>
  <c r="K54" i="5"/>
  <c r="P54" i="5" s="1"/>
  <c r="D50" i="3"/>
  <c r="D51" i="5" s="1"/>
  <c r="M41" i="5"/>
  <c r="O170" i="1"/>
  <c r="P170" i="1" s="1"/>
  <c r="P252" i="1" s="1"/>
  <c r="F15" i="4"/>
  <c r="R89" i="2"/>
  <c r="F31" i="4"/>
  <c r="D4" i="4"/>
  <c r="I5" i="5" s="1"/>
  <c r="F18" i="4"/>
  <c r="K19" i="5" s="1"/>
  <c r="O271" i="1"/>
  <c r="P260" i="1"/>
  <c r="D46" i="3"/>
  <c r="D47" i="5" s="1"/>
  <c r="N47" i="5" s="1"/>
  <c r="J263" i="1"/>
  <c r="M55" i="5"/>
  <c r="F8" i="5"/>
  <c r="P8" i="5" s="1"/>
  <c r="F6" i="5"/>
  <c r="P6" i="5" s="1"/>
  <c r="C44" i="4"/>
  <c r="H45" i="5" s="1"/>
  <c r="K48" i="5"/>
  <c r="G47" i="4"/>
  <c r="L48" i="5" s="1"/>
  <c r="K20" i="5"/>
  <c r="P20" i="5" s="1"/>
  <c r="G19" i="4"/>
  <c r="L20" i="5" s="1"/>
  <c r="M50" i="5"/>
  <c r="P49" i="5"/>
  <c r="J259" i="1"/>
  <c r="F45" i="3"/>
  <c r="R263" i="1"/>
  <c r="M32" i="5"/>
  <c r="O288" i="2"/>
  <c r="P211" i="2"/>
  <c r="P250" i="2" s="1"/>
  <c r="M47" i="5"/>
  <c r="N35" i="5"/>
  <c r="F42" i="5"/>
  <c r="P42" i="5" s="1"/>
  <c r="G41" i="3"/>
  <c r="G42" i="5" s="1"/>
  <c r="M9" i="5"/>
  <c r="F36" i="3"/>
  <c r="F37" i="5" s="1"/>
  <c r="G11" i="3"/>
  <c r="G12" i="5" s="1"/>
  <c r="R52" i="1"/>
  <c r="F26" i="5"/>
  <c r="G25" i="3"/>
  <c r="G26" i="5" s="1"/>
  <c r="K46" i="5"/>
  <c r="G45" i="4"/>
  <c r="L46" i="5" s="1"/>
  <c r="F9" i="4"/>
  <c r="R44" i="2"/>
  <c r="O270" i="1"/>
  <c r="P259" i="1"/>
  <c r="Q278" i="1"/>
  <c r="Q289" i="1" s="1"/>
  <c r="D9" i="3"/>
  <c r="D10" i="5" s="1"/>
  <c r="N16" i="5"/>
  <c r="F14" i="5"/>
  <c r="P14" i="5" s="1"/>
  <c r="G13" i="3"/>
  <c r="G14" i="5" s="1"/>
  <c r="C9" i="4"/>
  <c r="H10" i="5" s="1"/>
  <c r="M10" i="5" s="1"/>
  <c r="G29" i="4"/>
  <c r="L30" i="5" s="1"/>
  <c r="K30" i="5"/>
  <c r="P30" i="5" s="1"/>
  <c r="F17" i="4"/>
  <c r="R102" i="2"/>
  <c r="P272" i="1"/>
  <c r="Q261" i="1"/>
  <c r="Q272" i="1" s="1"/>
  <c r="P43" i="5"/>
  <c r="N41" i="5"/>
  <c r="I271" i="1"/>
  <c r="J270" i="1" s="1"/>
  <c r="F37" i="3"/>
  <c r="R241" i="1"/>
  <c r="F9" i="3"/>
  <c r="G39" i="4"/>
  <c r="L40" i="5" s="1"/>
  <c r="K26" i="5"/>
  <c r="G25" i="4"/>
  <c r="L26" i="5" s="1"/>
  <c r="F11" i="4"/>
  <c r="R48" i="2"/>
  <c r="D9" i="4"/>
  <c r="I10" i="5" s="1"/>
  <c r="D17" i="4"/>
  <c r="I18" i="5" s="1"/>
  <c r="N18" i="5" s="1"/>
  <c r="F49" i="3"/>
  <c r="P287" i="1"/>
  <c r="Q6" i="2"/>
  <c r="Q251" i="2" s="1"/>
  <c r="K36" i="5"/>
  <c r="N31" i="5"/>
  <c r="N28" i="5"/>
  <c r="D4" i="5"/>
  <c r="F23" i="4"/>
  <c r="R144" i="2"/>
  <c r="F21" i="3"/>
  <c r="R110" i="1"/>
  <c r="K44" i="5"/>
  <c r="C50" i="4"/>
  <c r="H51" i="5" s="1"/>
  <c r="I4" i="5"/>
  <c r="K28" i="5"/>
  <c r="K4" i="5"/>
  <c r="N49" i="5"/>
  <c r="D44" i="3"/>
  <c r="D45" i="5" s="1"/>
  <c r="N45" i="5" s="1"/>
  <c r="N43" i="5"/>
  <c r="M29" i="5"/>
  <c r="N36" i="5"/>
  <c r="M7" i="5"/>
  <c r="P285" i="2"/>
  <c r="Q274" i="2"/>
  <c r="Q288" i="1"/>
  <c r="N37" i="5"/>
  <c r="M24" i="5"/>
  <c r="N27" i="5"/>
  <c r="F33" i="3"/>
  <c r="R215" i="1"/>
  <c r="F48" i="5"/>
  <c r="G47" i="3"/>
  <c r="G48" i="5" s="1"/>
  <c r="N15" i="5"/>
  <c r="H4" i="5"/>
  <c r="C4" i="4"/>
  <c r="H5" i="5" s="1"/>
  <c r="M5" i="5" s="1"/>
  <c r="D24" i="4"/>
  <c r="I25" i="5" s="1"/>
  <c r="N25" i="5" s="1"/>
  <c r="F36" i="5"/>
  <c r="F18" i="5"/>
  <c r="N9" i="5"/>
  <c r="G21" i="4"/>
  <c r="L22" i="5" s="1"/>
  <c r="K22" i="5"/>
  <c r="K38" i="5"/>
  <c r="G37" i="4"/>
  <c r="L38" i="5" s="1"/>
  <c r="P269" i="2"/>
  <c r="Q258" i="2"/>
  <c r="Q269" i="2" s="1"/>
  <c r="N55" i="5"/>
  <c r="F24" i="4"/>
  <c r="K25" i="5" s="1"/>
  <c r="J287" i="1"/>
  <c r="J276" i="1"/>
  <c r="G7" i="4"/>
  <c r="L8" i="5" s="1"/>
  <c r="P41" i="5"/>
  <c r="F52" i="5"/>
  <c r="P52" i="5" s="1"/>
  <c r="G51" i="3"/>
  <c r="G52" i="5" s="1"/>
  <c r="P15" i="5"/>
  <c r="N5" i="5" l="1"/>
  <c r="Q255" i="1"/>
  <c r="Q293" i="1" s="1"/>
  <c r="O252" i="1"/>
  <c r="O290" i="1" s="1"/>
  <c r="Q254" i="1"/>
  <c r="I254" i="1"/>
  <c r="J252" i="1" s="1"/>
  <c r="P293" i="1"/>
  <c r="R5" i="1"/>
  <c r="D10" i="3"/>
  <c r="D11" i="5" s="1"/>
  <c r="N11" i="5" s="1"/>
  <c r="J210" i="1"/>
  <c r="P291" i="1"/>
  <c r="F4" i="3"/>
  <c r="F5" i="5" s="1"/>
  <c r="G29" i="3"/>
  <c r="G30" i="5" s="1"/>
  <c r="Q30" i="5" s="1"/>
  <c r="R20" i="1"/>
  <c r="R17" i="1"/>
  <c r="R9" i="1"/>
  <c r="F6" i="3"/>
  <c r="F8" i="3"/>
  <c r="R13" i="1"/>
  <c r="R23" i="1"/>
  <c r="Q14" i="5"/>
  <c r="Q52" i="5"/>
  <c r="Q54" i="5"/>
  <c r="P48" i="5"/>
  <c r="P11" i="5"/>
  <c r="R276" i="1"/>
  <c r="F50" i="3"/>
  <c r="F51" i="5" s="1"/>
  <c r="G27" i="4"/>
  <c r="L28" i="5" s="1"/>
  <c r="G35" i="4"/>
  <c r="L36" i="5" s="1"/>
  <c r="P37" i="5"/>
  <c r="O292" i="1"/>
  <c r="G17" i="3"/>
  <c r="G18" i="5" s="1"/>
  <c r="P19" i="5"/>
  <c r="Q20" i="5"/>
  <c r="M45" i="5"/>
  <c r="N51" i="5"/>
  <c r="R267" i="2"/>
  <c r="D32" i="4"/>
  <c r="I33" i="5" s="1"/>
  <c r="I56" i="5" s="1"/>
  <c r="Q42" i="5"/>
  <c r="G35" i="3"/>
  <c r="G36" i="5" s="1"/>
  <c r="Q211" i="1"/>
  <c r="Q253" i="1" s="1"/>
  <c r="D32" i="3"/>
  <c r="D33" i="5" s="1"/>
  <c r="P25" i="5"/>
  <c r="G23" i="3"/>
  <c r="G24" i="5" s="1"/>
  <c r="G15" i="3"/>
  <c r="G16" i="5" s="1"/>
  <c r="M51" i="5"/>
  <c r="P290" i="2"/>
  <c r="Q48" i="5"/>
  <c r="P289" i="2"/>
  <c r="F38" i="5"/>
  <c r="P38" i="5" s="1"/>
  <c r="G37" i="3"/>
  <c r="G38" i="5" s="1"/>
  <c r="Q38" i="5" s="1"/>
  <c r="K18" i="5"/>
  <c r="P18" i="5" s="1"/>
  <c r="G17" i="4"/>
  <c r="L18" i="5" s="1"/>
  <c r="N10" i="5"/>
  <c r="P26" i="5"/>
  <c r="K32" i="5"/>
  <c r="K16" i="5"/>
  <c r="P16" i="5" s="1"/>
  <c r="G15" i="4"/>
  <c r="L16" i="5" s="1"/>
  <c r="F44" i="4"/>
  <c r="M4" i="5"/>
  <c r="P4" i="5"/>
  <c r="F22" i="5"/>
  <c r="P22" i="5" s="1"/>
  <c r="G21" i="3"/>
  <c r="G22" i="5" s="1"/>
  <c r="Q22" i="5" s="1"/>
  <c r="F4" i="4"/>
  <c r="R5" i="2"/>
  <c r="K12" i="5"/>
  <c r="P12" i="5" s="1"/>
  <c r="G11" i="4"/>
  <c r="L12" i="5" s="1"/>
  <c r="Q12" i="5" s="1"/>
  <c r="Q40" i="5"/>
  <c r="G23" i="4"/>
  <c r="L24" i="5" s="1"/>
  <c r="K24" i="5"/>
  <c r="P24" i="5" s="1"/>
  <c r="R287" i="1"/>
  <c r="F31" i="3"/>
  <c r="K10" i="5"/>
  <c r="G9" i="4"/>
  <c r="L10" i="5" s="1"/>
  <c r="P40" i="5"/>
  <c r="F43" i="3"/>
  <c r="P270" i="1"/>
  <c r="F34" i="5"/>
  <c r="P34" i="5" s="1"/>
  <c r="G33" i="3"/>
  <c r="G34" i="5" s="1"/>
  <c r="Q34" i="5" s="1"/>
  <c r="F50" i="4"/>
  <c r="Q285" i="2"/>
  <c r="R284" i="2" s="1"/>
  <c r="R273" i="2"/>
  <c r="F50" i="5"/>
  <c r="P50" i="5" s="1"/>
  <c r="F10" i="5"/>
  <c r="G9" i="3"/>
  <c r="G10" i="5" s="1"/>
  <c r="F27" i="3"/>
  <c r="R170" i="1"/>
  <c r="P36" i="5"/>
  <c r="C32" i="4"/>
  <c r="H33" i="5" s="1"/>
  <c r="H56" i="5" s="1"/>
  <c r="P288" i="2"/>
  <c r="Q211" i="2"/>
  <c r="Q250" i="2" s="1"/>
  <c r="R249" i="2" s="1"/>
  <c r="P271" i="1"/>
  <c r="P292" i="1" s="1"/>
  <c r="Q260" i="1"/>
  <c r="R259" i="1" s="1"/>
  <c r="N4" i="5"/>
  <c r="Q290" i="2"/>
  <c r="F46" i="5"/>
  <c r="P46" i="5" s="1"/>
  <c r="G45" i="3"/>
  <c r="G46" i="5" s="1"/>
  <c r="Q46" i="5" s="1"/>
  <c r="P287" i="2"/>
  <c r="R256" i="2"/>
  <c r="Q26" i="5"/>
  <c r="R252" i="1" l="1"/>
  <c r="R210" i="1"/>
  <c r="G3" i="3"/>
  <c r="G4" i="5" s="1"/>
  <c r="I291" i="1"/>
  <c r="P290" i="1"/>
  <c r="F9" i="5"/>
  <c r="P9" i="5" s="1"/>
  <c r="G7" i="3"/>
  <c r="G8" i="5" s="1"/>
  <c r="Q8" i="5" s="1"/>
  <c r="F7" i="5"/>
  <c r="P7" i="5" s="1"/>
  <c r="G5" i="3"/>
  <c r="G6" i="5" s="1"/>
  <c r="Q6" i="5" s="1"/>
  <c r="I292" i="1"/>
  <c r="J290" i="1" s="1"/>
  <c r="G49" i="3"/>
  <c r="G50" i="5" s="1"/>
  <c r="Q36" i="5"/>
  <c r="Q18" i="5"/>
  <c r="F32" i="3"/>
  <c r="F33" i="5" s="1"/>
  <c r="M33" i="5"/>
  <c r="C55" i="4"/>
  <c r="D55" i="4"/>
  <c r="N33" i="5"/>
  <c r="N56" i="5" s="1"/>
  <c r="D56" i="5"/>
  <c r="D55" i="3"/>
  <c r="Q24" i="5"/>
  <c r="Q16" i="5"/>
  <c r="Q10" i="5"/>
  <c r="K56" i="5"/>
  <c r="F32" i="5"/>
  <c r="K51" i="5"/>
  <c r="P51" i="5" s="1"/>
  <c r="G49" i="4"/>
  <c r="L50" i="5" s="1"/>
  <c r="F44" i="5"/>
  <c r="P44" i="5" s="1"/>
  <c r="K45" i="5"/>
  <c r="G43" i="4"/>
  <c r="L44" i="5" s="1"/>
  <c r="F44" i="3"/>
  <c r="F45" i="5" s="1"/>
  <c r="Q271" i="1"/>
  <c r="Q292" i="1" s="1"/>
  <c r="F28" i="5"/>
  <c r="P28" i="5" s="1"/>
  <c r="G27" i="3"/>
  <c r="K5" i="5"/>
  <c r="P5" i="5" s="1"/>
  <c r="G3" i="4"/>
  <c r="F32" i="4"/>
  <c r="R210" i="2"/>
  <c r="Q289" i="2"/>
  <c r="P10" i="5"/>
  <c r="R270" i="1" l="1"/>
  <c r="Q291" i="1"/>
  <c r="R290" i="1" s="1"/>
  <c r="P32" i="5"/>
  <c r="E56" i="5"/>
  <c r="Q50" i="5"/>
  <c r="G31" i="3"/>
  <c r="G32" i="5" s="1"/>
  <c r="F55" i="4"/>
  <c r="P45" i="5"/>
  <c r="K33" i="5"/>
  <c r="P33" i="5" s="1"/>
  <c r="G31" i="4"/>
  <c r="L32" i="5" s="1"/>
  <c r="L4" i="5"/>
  <c r="Q288" i="2"/>
  <c r="R287" i="2" s="1"/>
  <c r="F55" i="3"/>
  <c r="M28" i="5"/>
  <c r="M56" i="5" s="1"/>
  <c r="G28" i="5"/>
  <c r="G43" i="3"/>
  <c r="G44" i="5" s="1"/>
  <c r="Q44" i="5" s="1"/>
  <c r="J56" i="5" l="1"/>
  <c r="Q32" i="5"/>
  <c r="G55" i="4"/>
  <c r="P56" i="5"/>
  <c r="L56" i="5"/>
  <c r="Q4" i="5"/>
  <c r="G55" i="3"/>
  <c r="Q28" i="5"/>
  <c r="G56" i="5"/>
  <c r="F56" i="5"/>
  <c r="Q56" i="5" l="1"/>
</calcChain>
</file>

<file path=xl/sharedStrings.xml><?xml version="1.0" encoding="utf-8"?>
<sst xmlns="http://schemas.openxmlformats.org/spreadsheetml/2006/main" count="1058" uniqueCount="119">
  <si>
    <t>คณะ/ภาควิชา</t>
  </si>
  <si>
    <t>ระดับของวิชา</t>
  </si>
  <si>
    <t>2/2567</t>
  </si>
  <si>
    <t>SCH</t>
  </si>
  <si>
    <t>FTES</t>
  </si>
  <si>
    <t>FTES ปรับค่า</t>
  </si>
  <si>
    <t>FTES ปรับค่า +ป.ตรี</t>
  </si>
  <si>
    <t>SCH ทั้งปี</t>
  </si>
  <si>
    <t>FTES ทั้งปี</t>
  </si>
  <si>
    <t>FTES 
ทั้งปี
ปรับค่า</t>
  </si>
  <si>
    <t>คณะบริหารธุรกิจ</t>
  </si>
  <si>
    <t>สำนักงานจัดการศึกษา</t>
  </si>
  <si>
    <t>ปริญญาตรี</t>
  </si>
  <si>
    <t>ปริญญาโท</t>
  </si>
  <si>
    <t>ปริญญาเอก</t>
  </si>
  <si>
    <t>คณะดนตรีและการแสดง</t>
  </si>
  <si>
    <t>คณะพยาบาลศาสตร์</t>
  </si>
  <si>
    <t>คณะแพทยศาสตร์</t>
  </si>
  <si>
    <t>เวชศาสตร์ชุมชนและเวชศาสตร์ครอบครัว</t>
  </si>
  <si>
    <t>สูตินรีเวชวิทยา</t>
  </si>
  <si>
    <t>อายุรศาสตร์</t>
  </si>
  <si>
    <t>ศัลยศาสตร์</t>
  </si>
  <si>
    <t>กุมารเวชศาสตร์</t>
  </si>
  <si>
    <t>จักษุ โสต นาสิก ลาริงซ์วิทยา</t>
  </si>
  <si>
    <t>พยาธิวิทยาและนิติเวชศาสตร์</t>
  </si>
  <si>
    <t>รังสีวิทยาและเวชศาสตร์นิวเคลียร์</t>
  </si>
  <si>
    <t>รวมทั้งคณะ</t>
  </si>
  <si>
    <t>คณะภูมิสารสนเทศศาสตร์</t>
  </si>
  <si>
    <t>คณะเภสัชศาสตร์</t>
  </si>
  <si>
    <t>คณะมนุษยศาสตร์และสังคมศาสตร์</t>
  </si>
  <si>
    <t>จิตวิทยา</t>
  </si>
  <si>
    <t>นิเทศศาสตร์</t>
  </si>
  <si>
    <t>ประวัติศาสตร์</t>
  </si>
  <si>
    <t>ภาษาตะวันตก</t>
  </si>
  <si>
    <t>ภาษาตะวันออก</t>
  </si>
  <si>
    <t>ภาษาไทย</t>
  </si>
  <si>
    <t>มนุษยศาสตร์และสังคมศาสตร์</t>
  </si>
  <si>
    <t>ศาสนาและปรัชญา</t>
  </si>
  <si>
    <t>เศรษฐศาสตร์</t>
  </si>
  <si>
    <t>สังคมวิทยา</t>
  </si>
  <si>
    <t>สารสนเทศศึกษา</t>
  </si>
  <si>
    <t>คณะรัฐศาสตร์และนิติศาสตร์</t>
  </si>
  <si>
    <t>นิติศาสตร์</t>
  </si>
  <si>
    <t>รัฐศาสตร์</t>
  </si>
  <si>
    <t>รัฐประศาสนศาสตร์</t>
  </si>
  <si>
    <t>คณะโลจิสติกส์</t>
  </si>
  <si>
    <t>คณะวิทยาการสารสนเทศ</t>
  </si>
  <si>
    <t>คณะวิทยาศาสตร์</t>
  </si>
  <si>
    <t>คณิตศาสตร์</t>
  </si>
  <si>
    <t>เคมี</t>
  </si>
  <si>
    <t>จุลชีววิทยา</t>
  </si>
  <si>
    <t>ชีวเคมี</t>
  </si>
  <si>
    <t>ชีววิทยา</t>
  </si>
  <si>
    <t>เทคโนโลยีชีวภาพ</t>
  </si>
  <si>
    <t>ฟิสิกส์</t>
  </si>
  <si>
    <t>วาริชศาสตร์</t>
  </si>
  <si>
    <t>วิทยาศาสตร์</t>
  </si>
  <si>
    <t>วิทยาศาสตร์การอาหาร</t>
  </si>
  <si>
    <t>คณะวิทยาศาสตร์การกีฬา</t>
  </si>
  <si>
    <t>คณะวิศวกรรมศาสตร์</t>
  </si>
  <si>
    <t>วิศวกรรมศาสตร์</t>
  </si>
  <si>
    <t>วิศวกรรมเคมี</t>
  </si>
  <si>
    <t>วิศวกรรมเครื่องกล</t>
  </si>
  <si>
    <t>วิศวกรรมไฟฟ้า</t>
  </si>
  <si>
    <t>วิศวกรรมโยธา</t>
  </si>
  <si>
    <t>วิศวกรรมอุตสาหการ</t>
  </si>
  <si>
    <t>คณะศิลปกรรมศาสตร์</t>
  </si>
  <si>
    <t>คณะศึกษาศาสตร์</t>
  </si>
  <si>
    <t>ป.บัณฑิต</t>
  </si>
  <si>
    <t>การจัดการเรียนรู้</t>
  </si>
  <si>
    <t>การบริหารการศึกษา</t>
  </si>
  <si>
    <t>การอาชีวศึกษาและพัฒนาสังคม</t>
  </si>
  <si>
    <t>นวัตกรรมและเทคโนโลยีการศึกษา</t>
  </si>
  <si>
    <t>บัณฑิตศึกษานานาชาติการพัฒนาทรัพยากรมนุษย์</t>
  </si>
  <si>
    <t>วิจัยและจิตวิทยาประยุกต์</t>
  </si>
  <si>
    <t>วิจัยและวัดผลการศึกษา</t>
  </si>
  <si>
    <t>คณะสหเวชศาสตร์</t>
  </si>
  <si>
    <t>คณะสาธารณสุขศาสตร์</t>
  </si>
  <si>
    <t>พื้นฐานสาธารณสุข</t>
  </si>
  <si>
    <t>สาธารณสุขศาสตร์</t>
  </si>
  <si>
    <t>สุขศาสตร์อุตสาหกรรมและความปลอดภัย</t>
  </si>
  <si>
    <t>สุขศึกษา</t>
  </si>
  <si>
    <t>อนามัยสิ่งแวดล้อม</t>
  </si>
  <si>
    <t>การสาธารณสุขชุมชน</t>
  </si>
  <si>
    <t>วิทยาลัยนานาชาติ</t>
  </si>
  <si>
    <t>วิทยาลัยวิทยาการวิจัยและวิทยาการปัญญา</t>
  </si>
  <si>
    <t>สถาบันภาษา</t>
  </si>
  <si>
    <t>รวมทั้งวิทยาเขตบางแสน</t>
  </si>
  <si>
    <t>มหาวิทยาลัยบูรพาวิทยาเขตจันทบุรี</t>
  </si>
  <si>
    <t>คณะเทคโนโลยีทางทะเล</t>
  </si>
  <si>
    <t>คณะวิทยาศาสตร์และศิลปศาสตร์</t>
  </si>
  <si>
    <t>คณะอัญมณี</t>
  </si>
  <si>
    <t>รวมทั้งวิทยาเขตจันทบุรี</t>
  </si>
  <si>
    <t>มหาวิทยาลัยบูรพาวิทยาเขตสระแก้ว</t>
  </si>
  <si>
    <t>คณะวิทยาศาสตร์และสังคมศาสตร์</t>
  </si>
  <si>
    <t>คณะเทคโนโลยีการเกษตร</t>
  </si>
  <si>
    <t>โครงการจัดตั้งคณะพาณิชยศาสตร์และบริหารธุรกิจ</t>
  </si>
  <si>
    <t>รวมทั้งวิทยาเขตสระแก้ว</t>
  </si>
  <si>
    <t>รวมทั้งมหาวิทยาลัย</t>
  </si>
  <si>
    <t>วิทยาลัยการบริหารรัฐกิจ</t>
  </si>
  <si>
    <t>คณะ/วิทยาลัย</t>
  </si>
  <si>
    <t>ระดับ</t>
  </si>
  <si>
    <t>2/67</t>
  </si>
  <si>
    <t>รวม 3 เทอม</t>
  </si>
  <si>
    <t>รวมทั้งหมด</t>
  </si>
  <si>
    <t>บัณฑิตศึกษา</t>
  </si>
  <si>
    <t>ภาคปกติ</t>
  </si>
  <si>
    <t>ภาคพิเศษ</t>
  </si>
  <si>
    <t>ภาคปกติ+พิเศษ</t>
  </si>
  <si>
    <t>3/2567</t>
  </si>
  <si>
    <t>3/67</t>
  </si>
  <si>
    <t>1/2568</t>
  </si>
  <si>
    <t>1/68</t>
  </si>
  <si>
    <t>FTES ปีงบประมาณ 2568</t>
  </si>
  <si>
    <t>จำนวนนิสิตเต็มเวลา ปีงบประมาณ 2568 ภาคปกติ</t>
  </si>
  <si>
    <t>จำนวนนิสิตเต็มเวลา ปีงบประมาณ 2568 ภาคพิเศษ</t>
  </si>
  <si>
    <t>FTES ปีงบประมาณ 2568 ภาคพิเศษ</t>
  </si>
  <si>
    <t>FTES ปีงบประมาณ 2568 ภาคปกติ</t>
  </si>
  <si>
    <t>รวมทั้งปีงบประมาณ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</si>
</sst>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;;\-"/>
    <numFmt numFmtId="188" formatCode="#,##0.00;;\-"/>
    <numFmt numFmtId="189" formatCode="_-* #,##0_-;\-* #,##0_-;_-* &quot;-&quot;??_-;_-@"/>
    <numFmt numFmtId="190" formatCode="#,##0.0000;;\-"/>
  </numFmts>
  <fonts count="17" x14ac:knownFonts="1">
    <font>
      <sz val="11"/>
      <color theme="1"/>
      <name val="Arial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4"/>
      <color rgb="FF0070C0"/>
      <name val="TH SarabunPSK"/>
      <family val="2"/>
    </font>
    <font>
      <sz val="14"/>
      <color rgb="FF2E75B5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1"/>
      <color theme="1"/>
      <name val="Arial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  <font>
      <b/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theme="8" tint="0.59999389629810485"/>
        <bgColor rgb="FFA8D08D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C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/>
      <top style="hair">
        <color rgb="FF000000"/>
      </top>
      <bottom style="medium">
        <color rgb="FFC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/>
      <bottom style="hair">
        <color rgb="FF000000"/>
      </bottom>
      <diagonal/>
    </border>
    <border>
      <left/>
      <right/>
      <top style="medium">
        <color rgb="FFC00000"/>
      </top>
      <bottom/>
      <diagonal/>
    </border>
    <border>
      <left style="thin">
        <color rgb="FF000000"/>
      </left>
      <right style="medium">
        <color rgb="FFC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C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rgb="FF000000"/>
      </right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/>
      <bottom style="hair">
        <color theme="1"/>
      </bottom>
      <diagonal/>
    </border>
    <border>
      <left/>
      <right style="thin">
        <color rgb="FF000000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0000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hair">
        <color theme="1"/>
      </top>
      <bottom style="thin">
        <color theme="1"/>
      </bottom>
      <diagonal/>
    </border>
    <border>
      <left/>
      <right style="thin">
        <color rgb="FF000000"/>
      </right>
      <top style="hair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hair">
        <color theme="1"/>
      </bottom>
      <diagonal/>
    </border>
    <border>
      <left/>
      <right style="thin">
        <color rgb="FF000000"/>
      </right>
      <top style="thin">
        <color theme="1"/>
      </top>
      <bottom style="hair">
        <color theme="1"/>
      </bottom>
      <diagonal/>
    </border>
    <border>
      <left style="medium">
        <color rgb="FF000000"/>
      </left>
      <right style="thin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medium">
        <color rgb="FF000000"/>
      </bottom>
      <diagonal/>
    </border>
    <border>
      <left/>
      <right style="thin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C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/>
      <diagonal/>
    </border>
    <border>
      <left style="medium">
        <color rgb="FFC00000"/>
      </left>
      <right/>
      <top style="hair">
        <color rgb="FF000000"/>
      </top>
      <bottom style="hair">
        <color rgb="FF000000"/>
      </bottom>
      <diagonal/>
    </border>
    <border>
      <left style="medium">
        <color rgb="FFC00000"/>
      </left>
      <right/>
      <top style="hair">
        <color rgb="FF0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theme="1"/>
      </left>
      <right style="medium">
        <color theme="1"/>
      </right>
      <top style="medium">
        <color rgb="FF000000"/>
      </top>
      <bottom style="hair">
        <color theme="1"/>
      </bottom>
      <diagonal/>
    </border>
    <border>
      <left style="thin">
        <color theme="1"/>
      </left>
      <right style="medium">
        <color theme="1"/>
      </right>
      <top style="hair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rgb="FF000000"/>
      </bottom>
      <diagonal/>
    </border>
    <border>
      <left style="thin">
        <color theme="1"/>
      </left>
      <right style="medium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theme="1"/>
      </right>
      <top style="medium">
        <color rgb="FF000000"/>
      </top>
      <bottom style="medium">
        <color theme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theme="1"/>
      </left>
      <right style="medium">
        <color theme="1"/>
      </right>
      <top style="medium">
        <color rgb="FF000000"/>
      </top>
      <bottom style="medium">
        <color rgb="FF000000"/>
      </bottom>
      <diagonal/>
    </border>
    <border>
      <left/>
      <right style="thin">
        <color theme="1"/>
      </right>
      <top style="medium">
        <color rgb="FF000000"/>
      </top>
      <bottom style="medium">
        <color rgb="FF000000"/>
      </bottom>
      <diagonal/>
    </border>
    <border>
      <left style="medium">
        <color theme="1"/>
      </left>
      <right style="thin">
        <color theme="1"/>
      </right>
      <top style="medium">
        <color rgb="FF00000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345">
    <xf numFmtId="0" fontId="0" fillId="0" borderId="0" xfId="0"/>
    <xf numFmtId="0" fontId="1" fillId="0" borderId="1" xfId="0" applyFont="1" applyBorder="1"/>
    <xf numFmtId="187" fontId="1" fillId="0" borderId="1" xfId="0" applyNumberFormat="1" applyFont="1" applyBorder="1"/>
    <xf numFmtId="188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187" fontId="2" fillId="2" borderId="8" xfId="0" applyNumberFormat="1" applyFont="1" applyFill="1" applyBorder="1" applyAlignment="1">
      <alignment horizontal="center" vertical="center"/>
    </xf>
    <xf numFmtId="188" fontId="2" fillId="2" borderId="9" xfId="0" applyNumberFormat="1" applyFont="1" applyFill="1" applyBorder="1" applyAlignment="1">
      <alignment horizontal="center" vertical="center"/>
    </xf>
    <xf numFmtId="188" fontId="2" fillId="2" borderId="9" xfId="0" applyNumberFormat="1" applyFont="1" applyFill="1" applyBorder="1" applyAlignment="1">
      <alignment horizontal="center" vertical="center" wrapText="1"/>
    </xf>
    <xf numFmtId="188" fontId="2" fillId="2" borderId="10" xfId="0" applyNumberFormat="1" applyFont="1" applyFill="1" applyBorder="1" applyAlignment="1">
      <alignment horizontal="center" vertical="center" wrapText="1"/>
    </xf>
    <xf numFmtId="187" fontId="2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/>
    <xf numFmtId="188" fontId="5" fillId="0" borderId="14" xfId="0" applyNumberFormat="1" applyFont="1" applyBorder="1" applyAlignment="1">
      <alignment horizontal="center"/>
    </xf>
    <xf numFmtId="188" fontId="5" fillId="0" borderId="15" xfId="0" applyNumberFormat="1" applyFont="1" applyBorder="1" applyAlignment="1">
      <alignment horizontal="center"/>
    </xf>
    <xf numFmtId="188" fontId="5" fillId="3" borderId="14" xfId="0" applyNumberFormat="1" applyFont="1" applyFill="1" applyBorder="1" applyAlignment="1">
      <alignment horizontal="center"/>
    </xf>
    <xf numFmtId="188" fontId="2" fillId="3" borderId="15" xfId="0" applyNumberFormat="1" applyFont="1" applyFill="1" applyBorder="1" applyAlignment="1">
      <alignment horizontal="center"/>
    </xf>
    <xf numFmtId="187" fontId="5" fillId="0" borderId="16" xfId="0" applyNumberFormat="1" applyFont="1" applyBorder="1" applyAlignment="1">
      <alignment horizontal="center"/>
    </xf>
    <xf numFmtId="188" fontId="5" fillId="0" borderId="17" xfId="0" applyNumberFormat="1" applyFont="1" applyBorder="1" applyAlignment="1">
      <alignment horizontal="center"/>
    </xf>
    <xf numFmtId="188" fontId="5" fillId="0" borderId="18" xfId="0" applyNumberFormat="1" applyFont="1" applyBorder="1" applyAlignment="1">
      <alignment horizontal="center"/>
    </xf>
    <xf numFmtId="187" fontId="5" fillId="3" borderId="17" xfId="0" applyNumberFormat="1" applyFont="1" applyFill="1" applyBorder="1" applyAlignment="1">
      <alignment horizontal="center"/>
    </xf>
    <xf numFmtId="188" fontId="5" fillId="3" borderId="17" xfId="0" applyNumberFormat="1" applyFont="1" applyFill="1" applyBorder="1" applyAlignment="1">
      <alignment horizontal="center"/>
    </xf>
    <xf numFmtId="188" fontId="2" fillId="3" borderId="18" xfId="0" applyNumberFormat="1" applyFont="1" applyFill="1" applyBorder="1" applyAlignment="1">
      <alignment horizontal="center"/>
    </xf>
    <xf numFmtId="187" fontId="5" fillId="0" borderId="19" xfId="0" applyNumberFormat="1" applyFont="1" applyBorder="1" applyAlignment="1">
      <alignment horizontal="center"/>
    </xf>
    <xf numFmtId="188" fontId="5" fillId="0" borderId="20" xfId="0" applyNumberFormat="1" applyFont="1" applyBorder="1" applyAlignment="1">
      <alignment horizontal="center"/>
    </xf>
    <xf numFmtId="188" fontId="5" fillId="0" borderId="21" xfId="0" applyNumberFormat="1" applyFont="1" applyBorder="1" applyAlignment="1">
      <alignment horizontal="center"/>
    </xf>
    <xf numFmtId="187" fontId="5" fillId="3" borderId="20" xfId="0" applyNumberFormat="1" applyFont="1" applyFill="1" applyBorder="1" applyAlignment="1">
      <alignment horizontal="center"/>
    </xf>
    <xf numFmtId="188" fontId="5" fillId="3" borderId="20" xfId="0" applyNumberFormat="1" applyFont="1" applyFill="1" applyBorder="1" applyAlignment="1">
      <alignment horizontal="center"/>
    </xf>
    <xf numFmtId="188" fontId="2" fillId="3" borderId="21" xfId="0" applyNumberFormat="1" applyFont="1" applyFill="1" applyBorder="1" applyAlignment="1">
      <alignment horizontal="center"/>
    </xf>
    <xf numFmtId="187" fontId="2" fillId="3" borderId="22" xfId="0" applyNumberFormat="1" applyFont="1" applyFill="1" applyBorder="1" applyAlignment="1">
      <alignment horizontal="center"/>
    </xf>
    <xf numFmtId="188" fontId="2" fillId="3" borderId="22" xfId="0" applyNumberFormat="1" applyFont="1" applyFill="1" applyBorder="1" applyAlignment="1">
      <alignment horizontal="center"/>
    </xf>
    <xf numFmtId="188" fontId="5" fillId="3" borderId="22" xfId="0" applyNumberFormat="1" applyFont="1" applyFill="1" applyBorder="1" applyAlignment="1">
      <alignment horizontal="center"/>
    </xf>
    <xf numFmtId="188" fontId="2" fillId="3" borderId="23" xfId="0" applyNumberFormat="1" applyFont="1" applyFill="1" applyBorder="1" applyAlignment="1">
      <alignment horizontal="center"/>
    </xf>
    <xf numFmtId="187" fontId="5" fillId="3" borderId="22" xfId="0" applyNumberFormat="1" applyFont="1" applyFill="1" applyBorder="1" applyAlignment="1">
      <alignment horizontal="center"/>
    </xf>
    <xf numFmtId="187" fontId="2" fillId="0" borderId="16" xfId="0" applyNumberFormat="1" applyFont="1" applyBorder="1" applyAlignment="1">
      <alignment horizontal="center"/>
    </xf>
    <xf numFmtId="188" fontId="2" fillId="0" borderId="17" xfId="0" applyNumberFormat="1" applyFont="1" applyBorder="1" applyAlignment="1">
      <alignment horizontal="center"/>
    </xf>
    <xf numFmtId="188" fontId="2" fillId="0" borderId="18" xfId="0" applyNumberFormat="1" applyFont="1" applyBorder="1" applyAlignment="1">
      <alignment horizontal="center"/>
    </xf>
    <xf numFmtId="187" fontId="2" fillId="3" borderId="17" xfId="0" applyNumberFormat="1" applyFont="1" applyFill="1" applyBorder="1" applyAlignment="1">
      <alignment horizontal="center"/>
    </xf>
    <xf numFmtId="188" fontId="2" fillId="3" borderId="17" xfId="0" applyNumberFormat="1" applyFont="1" applyFill="1" applyBorder="1" applyAlignment="1">
      <alignment horizontal="center"/>
    </xf>
    <xf numFmtId="187" fontId="2" fillId="0" borderId="19" xfId="0" applyNumberFormat="1" applyFont="1" applyBorder="1" applyAlignment="1">
      <alignment horizontal="center"/>
    </xf>
    <xf numFmtId="188" fontId="2" fillId="0" borderId="20" xfId="0" applyNumberFormat="1" applyFont="1" applyBorder="1" applyAlignment="1">
      <alignment horizontal="center"/>
    </xf>
    <xf numFmtId="188" fontId="2" fillId="0" borderId="21" xfId="0" applyNumberFormat="1" applyFont="1" applyBorder="1" applyAlignment="1">
      <alignment horizontal="center"/>
    </xf>
    <xf numFmtId="187" fontId="2" fillId="3" borderId="20" xfId="0" applyNumberFormat="1" applyFont="1" applyFill="1" applyBorder="1" applyAlignment="1">
      <alignment horizontal="center"/>
    </xf>
    <xf numFmtId="188" fontId="2" fillId="3" borderId="20" xfId="0" applyNumberFormat="1" applyFont="1" applyFill="1" applyBorder="1" applyAlignment="1">
      <alignment horizontal="center"/>
    </xf>
    <xf numFmtId="0" fontId="6" fillId="0" borderId="0" xfId="0" applyFont="1"/>
    <xf numFmtId="188" fontId="5" fillId="0" borderId="16" xfId="0" applyNumberFormat="1" applyFont="1" applyBorder="1" applyAlignment="1">
      <alignment horizontal="center"/>
    </xf>
    <xf numFmtId="0" fontId="2" fillId="4" borderId="24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187" fontId="2" fillId="4" borderId="16" xfId="0" applyNumberFormat="1" applyFont="1" applyFill="1" applyBorder="1" applyAlignment="1">
      <alignment horizontal="center"/>
    </xf>
    <xf numFmtId="188" fontId="2" fillId="4" borderId="17" xfId="0" applyNumberFormat="1" applyFont="1" applyFill="1" applyBorder="1" applyAlignment="1">
      <alignment horizontal="center"/>
    </xf>
    <xf numFmtId="188" fontId="2" fillId="4" borderId="26" xfId="0" applyNumberFormat="1" applyFont="1" applyFill="1" applyBorder="1" applyAlignment="1">
      <alignment horizontal="center"/>
    </xf>
    <xf numFmtId="0" fontId="2" fillId="4" borderId="24" xfId="0" applyFont="1" applyFill="1" applyBorder="1"/>
    <xf numFmtId="188" fontId="2" fillId="4" borderId="18" xfId="0" applyNumberFormat="1" applyFont="1" applyFill="1" applyBorder="1" applyAlignment="1">
      <alignment horizontal="center"/>
    </xf>
    <xf numFmtId="0" fontId="2" fillId="4" borderId="27" xfId="0" applyFont="1" applyFill="1" applyBorder="1"/>
    <xf numFmtId="0" fontId="2" fillId="4" borderId="28" xfId="0" applyFont="1" applyFill="1" applyBorder="1" applyAlignment="1">
      <alignment horizontal="left"/>
    </xf>
    <xf numFmtId="187" fontId="2" fillId="4" borderId="19" xfId="0" applyNumberFormat="1" applyFont="1" applyFill="1" applyBorder="1" applyAlignment="1">
      <alignment horizontal="center"/>
    </xf>
    <xf numFmtId="188" fontId="2" fillId="4" borderId="20" xfId="0" applyNumberFormat="1" applyFont="1" applyFill="1" applyBorder="1" applyAlignment="1">
      <alignment horizontal="center"/>
    </xf>
    <xf numFmtId="188" fontId="2" fillId="4" borderId="21" xfId="0" applyNumberFormat="1" applyFont="1" applyFill="1" applyBorder="1" applyAlignment="1">
      <alignment horizontal="center"/>
    </xf>
    <xf numFmtId="0" fontId="2" fillId="5" borderId="29" xfId="0" applyFont="1" applyFill="1" applyBorder="1" applyAlignment="1">
      <alignment horizontal="left"/>
    </xf>
    <xf numFmtId="0" fontId="2" fillId="5" borderId="30" xfId="0" applyFont="1" applyFill="1" applyBorder="1"/>
    <xf numFmtId="187" fontId="5" fillId="5" borderId="31" xfId="0" applyNumberFormat="1" applyFont="1" applyFill="1" applyBorder="1" applyAlignment="1">
      <alignment horizontal="center"/>
    </xf>
    <xf numFmtId="188" fontId="5" fillId="5" borderId="22" xfId="0" applyNumberFormat="1" applyFont="1" applyFill="1" applyBorder="1" applyAlignment="1">
      <alignment horizontal="center"/>
    </xf>
    <xf numFmtId="188" fontId="5" fillId="5" borderId="23" xfId="0" applyNumberFormat="1" applyFont="1" applyFill="1" applyBorder="1" applyAlignment="1">
      <alignment horizontal="center"/>
    </xf>
    <xf numFmtId="187" fontId="2" fillId="5" borderId="22" xfId="0" applyNumberFormat="1" applyFont="1" applyFill="1" applyBorder="1" applyAlignment="1">
      <alignment horizontal="center"/>
    </xf>
    <xf numFmtId="188" fontId="2" fillId="5" borderId="23" xfId="0" applyNumberFormat="1" applyFont="1" applyFill="1" applyBorder="1" applyAlignment="1">
      <alignment horizontal="center"/>
    </xf>
    <xf numFmtId="0" fontId="2" fillId="6" borderId="29" xfId="0" applyFont="1" applyFill="1" applyBorder="1" applyAlignment="1">
      <alignment horizontal="left"/>
    </xf>
    <xf numFmtId="187" fontId="2" fillId="4" borderId="17" xfId="0" applyNumberFormat="1" applyFont="1" applyFill="1" applyBorder="1" applyAlignment="1">
      <alignment horizontal="center"/>
    </xf>
    <xf numFmtId="187" fontId="2" fillId="4" borderId="20" xfId="0" applyNumberFormat="1" applyFont="1" applyFill="1" applyBorder="1" applyAlignment="1">
      <alignment horizontal="center"/>
    </xf>
    <xf numFmtId="0" fontId="2" fillId="0" borderId="32" xfId="0" applyFont="1" applyBorder="1"/>
    <xf numFmtId="0" fontId="2" fillId="0" borderId="32" xfId="0" applyFont="1" applyBorder="1" applyAlignment="1">
      <alignment horizontal="left"/>
    </xf>
    <xf numFmtId="187" fontId="2" fillId="0" borderId="32" xfId="0" applyNumberFormat="1" applyFont="1" applyBorder="1" applyAlignment="1">
      <alignment horizontal="center"/>
    </xf>
    <xf numFmtId="188" fontId="2" fillId="0" borderId="32" xfId="0" applyNumberFormat="1" applyFont="1" applyBorder="1" applyAlignment="1">
      <alignment horizontal="center"/>
    </xf>
    <xf numFmtId="188" fontId="2" fillId="0" borderId="0" xfId="0" applyNumberFormat="1" applyFont="1" applyAlignment="1">
      <alignment horizontal="center"/>
    </xf>
    <xf numFmtId="0" fontId="2" fillId="6" borderId="24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187" fontId="2" fillId="2" borderId="31" xfId="0" applyNumberFormat="1" applyFont="1" applyFill="1" applyBorder="1" applyAlignment="1">
      <alignment horizontal="center"/>
    </xf>
    <xf numFmtId="188" fontId="2" fillId="2" borderId="22" xfId="0" applyNumberFormat="1" applyFont="1" applyFill="1" applyBorder="1" applyAlignment="1">
      <alignment horizontal="center"/>
    </xf>
    <xf numFmtId="188" fontId="2" fillId="2" borderId="23" xfId="0" applyNumberFormat="1" applyFont="1" applyFill="1" applyBorder="1" applyAlignment="1">
      <alignment horizontal="center"/>
    </xf>
    <xf numFmtId="187" fontId="2" fillId="2" borderId="22" xfId="0" applyNumberFormat="1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5" xfId="0" applyFont="1" applyFill="1" applyBorder="1" applyAlignment="1">
      <alignment horizontal="left"/>
    </xf>
    <xf numFmtId="187" fontId="2" fillId="2" borderId="16" xfId="0" applyNumberFormat="1" applyFont="1" applyFill="1" applyBorder="1" applyAlignment="1">
      <alignment horizontal="center"/>
    </xf>
    <xf numFmtId="188" fontId="2" fillId="2" borderId="17" xfId="0" applyNumberFormat="1" applyFont="1" applyFill="1" applyBorder="1" applyAlignment="1">
      <alignment horizontal="center"/>
    </xf>
    <xf numFmtId="188" fontId="2" fillId="2" borderId="18" xfId="0" applyNumberFormat="1" applyFont="1" applyFill="1" applyBorder="1" applyAlignment="1">
      <alignment horizontal="center"/>
    </xf>
    <xf numFmtId="187" fontId="2" fillId="2" borderId="17" xfId="0" applyNumberFormat="1" applyFont="1" applyFill="1" applyBorder="1" applyAlignment="1">
      <alignment horizontal="center"/>
    </xf>
    <xf numFmtId="0" fontId="2" fillId="2" borderId="27" xfId="0" applyFont="1" applyFill="1" applyBorder="1"/>
    <xf numFmtId="0" fontId="2" fillId="2" borderId="28" xfId="0" applyFont="1" applyFill="1" applyBorder="1" applyAlignment="1">
      <alignment horizontal="left"/>
    </xf>
    <xf numFmtId="187" fontId="2" fillId="2" borderId="19" xfId="0" applyNumberFormat="1" applyFont="1" applyFill="1" applyBorder="1" applyAlignment="1">
      <alignment horizontal="center"/>
    </xf>
    <xf numFmtId="188" fontId="2" fillId="2" borderId="20" xfId="0" applyNumberFormat="1" applyFont="1" applyFill="1" applyBorder="1" applyAlignment="1">
      <alignment horizontal="center"/>
    </xf>
    <xf numFmtId="188" fontId="2" fillId="2" borderId="21" xfId="0" applyNumberFormat="1" applyFont="1" applyFill="1" applyBorder="1" applyAlignment="1">
      <alignment horizontal="center"/>
    </xf>
    <xf numFmtId="187" fontId="2" fillId="2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0" xfId="0" applyNumberFormat="1" applyFont="1" applyAlignment="1">
      <alignment horizontal="center"/>
    </xf>
    <xf numFmtId="188" fontId="5" fillId="0" borderId="0" xfId="0" applyNumberFormat="1" applyFont="1" applyAlignment="1">
      <alignment horizontal="center"/>
    </xf>
    <xf numFmtId="187" fontId="2" fillId="7" borderId="9" xfId="0" applyNumberFormat="1" applyFont="1" applyFill="1" applyBorder="1" applyAlignment="1">
      <alignment horizontal="center" vertical="center"/>
    </xf>
    <xf numFmtId="188" fontId="2" fillId="7" borderId="9" xfId="0" applyNumberFormat="1" applyFont="1" applyFill="1" applyBorder="1" applyAlignment="1">
      <alignment horizontal="center" vertical="center"/>
    </xf>
    <xf numFmtId="188" fontId="2" fillId="7" borderId="9" xfId="0" applyNumberFormat="1" applyFont="1" applyFill="1" applyBorder="1" applyAlignment="1">
      <alignment horizontal="center" vertical="center" wrapText="1"/>
    </xf>
    <xf numFmtId="188" fontId="2" fillId="7" borderId="1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/>
    </xf>
    <xf numFmtId="187" fontId="2" fillId="3" borderId="35" xfId="0" applyNumberFormat="1" applyFont="1" applyFill="1" applyBorder="1" applyAlignment="1">
      <alignment horizontal="center"/>
    </xf>
    <xf numFmtId="188" fontId="5" fillId="3" borderId="35" xfId="0" applyNumberFormat="1" applyFont="1" applyFill="1" applyBorder="1" applyAlignment="1">
      <alignment horizontal="center"/>
    </xf>
    <xf numFmtId="188" fontId="2" fillId="3" borderId="36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left"/>
    </xf>
    <xf numFmtId="187" fontId="5" fillId="0" borderId="17" xfId="0" applyNumberFormat="1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187" fontId="5" fillId="0" borderId="20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187" fontId="5" fillId="0" borderId="37" xfId="0" applyNumberFormat="1" applyFont="1" applyBorder="1" applyAlignment="1">
      <alignment horizontal="center"/>
    </xf>
    <xf numFmtId="187" fontId="2" fillId="6" borderId="17" xfId="0" applyNumberFormat="1" applyFont="1" applyFill="1" applyBorder="1" applyAlignment="1">
      <alignment horizontal="center"/>
    </xf>
    <xf numFmtId="187" fontId="2" fillId="6" borderId="20" xfId="0" applyNumberFormat="1" applyFont="1" applyFill="1" applyBorder="1" applyAlignment="1">
      <alignment horizontal="center"/>
    </xf>
    <xf numFmtId="187" fontId="2" fillId="0" borderId="17" xfId="0" applyNumberFormat="1" applyFont="1" applyBorder="1" applyAlignment="1">
      <alignment horizontal="center"/>
    </xf>
    <xf numFmtId="187" fontId="2" fillId="0" borderId="20" xfId="0" applyNumberFormat="1" applyFont="1" applyBorder="1" applyAlignment="1">
      <alignment horizontal="center"/>
    </xf>
    <xf numFmtId="0" fontId="7" fillId="0" borderId="0" xfId="0" applyFont="1"/>
    <xf numFmtId="187" fontId="8" fillId="0" borderId="1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21" xfId="0" applyFont="1" applyFill="1" applyBorder="1" applyAlignment="1">
      <alignment horizontal="left"/>
    </xf>
    <xf numFmtId="0" fontId="2" fillId="5" borderId="23" xfId="0" applyFont="1" applyFill="1" applyBorder="1"/>
    <xf numFmtId="187" fontId="5" fillId="5" borderId="22" xfId="0" applyNumberFormat="1" applyFont="1" applyFill="1" applyBorder="1" applyAlignment="1">
      <alignment horizontal="center"/>
    </xf>
    <xf numFmtId="0" fontId="2" fillId="0" borderId="18" xfId="0" applyFont="1" applyBorder="1"/>
    <xf numFmtId="0" fontId="2" fillId="0" borderId="38" xfId="0" applyFont="1" applyBorder="1" applyAlignment="1">
      <alignment horizontal="left"/>
    </xf>
    <xf numFmtId="0" fontId="2" fillId="7" borderId="29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left"/>
    </xf>
    <xf numFmtId="187" fontId="2" fillId="7" borderId="22" xfId="0" applyNumberFormat="1" applyFont="1" applyFill="1" applyBorder="1" applyAlignment="1">
      <alignment horizontal="center"/>
    </xf>
    <xf numFmtId="188" fontId="2" fillId="7" borderId="22" xfId="0" applyNumberFormat="1" applyFont="1" applyFill="1" applyBorder="1" applyAlignment="1">
      <alignment horizontal="center"/>
    </xf>
    <xf numFmtId="188" fontId="2" fillId="7" borderId="23" xfId="0" applyNumberFormat="1" applyFont="1" applyFill="1" applyBorder="1" applyAlignment="1">
      <alignment horizontal="center"/>
    </xf>
    <xf numFmtId="0" fontId="2" fillId="7" borderId="24" xfId="0" applyFont="1" applyFill="1" applyBorder="1"/>
    <xf numFmtId="0" fontId="2" fillId="7" borderId="18" xfId="0" applyFont="1" applyFill="1" applyBorder="1" applyAlignment="1">
      <alignment horizontal="left"/>
    </xf>
    <xf numFmtId="187" fontId="2" fillId="7" borderId="17" xfId="0" applyNumberFormat="1" applyFont="1" applyFill="1" applyBorder="1" applyAlignment="1">
      <alignment horizontal="center"/>
    </xf>
    <xf numFmtId="188" fontId="2" fillId="7" borderId="17" xfId="0" applyNumberFormat="1" applyFont="1" applyFill="1" applyBorder="1" applyAlignment="1">
      <alignment horizontal="center"/>
    </xf>
    <xf numFmtId="188" fontId="2" fillId="7" borderId="18" xfId="0" applyNumberFormat="1" applyFont="1" applyFill="1" applyBorder="1" applyAlignment="1">
      <alignment horizontal="center"/>
    </xf>
    <xf numFmtId="0" fontId="2" fillId="7" borderId="27" xfId="0" applyFont="1" applyFill="1" applyBorder="1"/>
    <xf numFmtId="0" fontId="2" fillId="7" borderId="21" xfId="0" applyFont="1" applyFill="1" applyBorder="1" applyAlignment="1">
      <alignment horizontal="left"/>
    </xf>
    <xf numFmtId="187" fontId="2" fillId="7" borderId="20" xfId="0" applyNumberFormat="1" applyFont="1" applyFill="1" applyBorder="1" applyAlignment="1">
      <alignment horizontal="center"/>
    </xf>
    <xf numFmtId="188" fontId="2" fillId="7" borderId="20" xfId="0" applyNumberFormat="1" applyFont="1" applyFill="1" applyBorder="1" applyAlignment="1">
      <alignment horizontal="center"/>
    </xf>
    <xf numFmtId="188" fontId="2" fillId="7" borderId="21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0" fillId="0" borderId="40" xfId="0" applyFont="1" applyBorder="1"/>
    <xf numFmtId="0" fontId="10" fillId="0" borderId="41" xfId="0" applyFont="1" applyBorder="1"/>
    <xf numFmtId="0" fontId="1" fillId="0" borderId="9" xfId="0" applyFont="1" applyBorder="1"/>
    <xf numFmtId="0" fontId="10" fillId="0" borderId="43" xfId="0" applyFont="1" applyBorder="1"/>
    <xf numFmtId="0" fontId="10" fillId="0" borderId="44" xfId="0" applyFont="1" applyBorder="1"/>
    <xf numFmtId="0" fontId="10" fillId="0" borderId="48" xfId="0" applyFont="1" applyBorder="1"/>
    <xf numFmtId="0" fontId="10" fillId="0" borderId="49" xfId="0" applyFont="1" applyBorder="1"/>
    <xf numFmtId="0" fontId="10" fillId="0" borderId="53" xfId="0" applyFont="1" applyBorder="1"/>
    <xf numFmtId="0" fontId="10" fillId="0" borderId="54" xfId="0" applyFont="1" applyBorder="1"/>
    <xf numFmtId="0" fontId="1" fillId="0" borderId="58" xfId="0" applyFont="1" applyBorder="1"/>
    <xf numFmtId="0" fontId="1" fillId="0" borderId="59" xfId="0" applyFont="1" applyBorder="1"/>
    <xf numFmtId="0" fontId="1" fillId="0" borderId="62" xfId="0" quotePrefix="1" applyFont="1" applyBorder="1" applyAlignment="1">
      <alignment horizontal="center"/>
    </xf>
    <xf numFmtId="0" fontId="1" fillId="0" borderId="63" xfId="0" quotePrefix="1" applyFont="1" applyBorder="1" applyAlignment="1">
      <alignment horizontal="center"/>
    </xf>
    <xf numFmtId="187" fontId="5" fillId="0" borderId="22" xfId="0" applyNumberFormat="1" applyFont="1" applyBorder="1" applyAlignment="1">
      <alignment horizontal="center"/>
    </xf>
    <xf numFmtId="187" fontId="5" fillId="0" borderId="31" xfId="0" applyNumberFormat="1" applyFont="1" applyBorder="1" applyAlignment="1">
      <alignment horizontal="center"/>
    </xf>
    <xf numFmtId="187" fontId="11" fillId="0" borderId="1" xfId="0" applyNumberFormat="1" applyFont="1" applyBorder="1"/>
    <xf numFmtId="187" fontId="12" fillId="2" borderId="8" xfId="0" applyNumberFormat="1" applyFont="1" applyFill="1" applyBorder="1" applyAlignment="1">
      <alignment horizontal="center" vertical="center"/>
    </xf>
    <xf numFmtId="187" fontId="8" fillId="0" borderId="16" xfId="0" applyNumberFormat="1" applyFont="1" applyBorder="1" applyAlignment="1">
      <alignment horizontal="center"/>
    </xf>
    <xf numFmtId="187" fontId="8" fillId="0" borderId="19" xfId="0" applyNumberFormat="1" applyFont="1" applyBorder="1" applyAlignment="1">
      <alignment horizontal="center"/>
    </xf>
    <xf numFmtId="187" fontId="12" fillId="0" borderId="16" xfId="0" applyNumberFormat="1" applyFont="1" applyBorder="1" applyAlignment="1">
      <alignment horizontal="center"/>
    </xf>
    <xf numFmtId="187" fontId="8" fillId="0" borderId="31" xfId="0" applyNumberFormat="1" applyFont="1" applyBorder="1" applyAlignment="1">
      <alignment horizontal="center"/>
    </xf>
    <xf numFmtId="188" fontId="8" fillId="0" borderId="16" xfId="0" applyNumberFormat="1" applyFont="1" applyBorder="1" applyAlignment="1">
      <alignment horizontal="center"/>
    </xf>
    <xf numFmtId="187" fontId="12" fillId="4" borderId="16" xfId="0" applyNumberFormat="1" applyFont="1" applyFill="1" applyBorder="1" applyAlignment="1">
      <alignment horizontal="center"/>
    </xf>
    <xf numFmtId="187" fontId="12" fillId="4" borderId="19" xfId="0" applyNumberFormat="1" applyFont="1" applyFill="1" applyBorder="1" applyAlignment="1">
      <alignment horizontal="center"/>
    </xf>
    <xf numFmtId="187" fontId="8" fillId="5" borderId="31" xfId="0" applyNumberFormat="1" applyFont="1" applyFill="1" applyBorder="1" applyAlignment="1">
      <alignment horizontal="center"/>
    </xf>
    <xf numFmtId="187" fontId="12" fillId="0" borderId="32" xfId="0" applyNumberFormat="1" applyFont="1" applyBorder="1" applyAlignment="1">
      <alignment horizontal="center"/>
    </xf>
    <xf numFmtId="187" fontId="12" fillId="2" borderId="31" xfId="0" applyNumberFormat="1" applyFont="1" applyFill="1" applyBorder="1" applyAlignment="1">
      <alignment horizontal="center"/>
    </xf>
    <xf numFmtId="187" fontId="12" fillId="2" borderId="16" xfId="0" applyNumberFormat="1" applyFont="1" applyFill="1" applyBorder="1" applyAlignment="1">
      <alignment horizontal="center"/>
    </xf>
    <xf numFmtId="187" fontId="12" fillId="2" borderId="19" xfId="0" applyNumberFormat="1" applyFont="1" applyFill="1" applyBorder="1" applyAlignment="1">
      <alignment horizontal="center"/>
    </xf>
    <xf numFmtId="187" fontId="8" fillId="0" borderId="0" xfId="0" applyNumberFormat="1" applyFont="1" applyAlignment="1">
      <alignment horizontal="center"/>
    </xf>
    <xf numFmtId="0" fontId="4" fillId="0" borderId="0" xfId="0" applyFont="1"/>
    <xf numFmtId="187" fontId="12" fillId="7" borderId="9" xfId="0" applyNumberFormat="1" applyFont="1" applyFill="1" applyBorder="1" applyAlignment="1">
      <alignment horizontal="center" vertical="center"/>
    </xf>
    <xf numFmtId="187" fontId="8" fillId="0" borderId="20" xfId="0" applyNumberFormat="1" applyFont="1" applyBorder="1" applyAlignment="1">
      <alignment horizontal="center"/>
    </xf>
    <xf numFmtId="187" fontId="8" fillId="0" borderId="37" xfId="0" applyNumberFormat="1" applyFont="1" applyBorder="1" applyAlignment="1">
      <alignment horizontal="center"/>
    </xf>
    <xf numFmtId="187" fontId="12" fillId="0" borderId="17" xfId="0" applyNumberFormat="1" applyFont="1" applyBorder="1" applyAlignment="1">
      <alignment horizontal="center"/>
    </xf>
    <xf numFmtId="187" fontId="12" fillId="0" borderId="20" xfId="0" applyNumberFormat="1" applyFont="1" applyBorder="1" applyAlignment="1">
      <alignment horizontal="center"/>
    </xf>
    <xf numFmtId="187" fontId="8" fillId="0" borderId="22" xfId="0" applyNumberFormat="1" applyFont="1" applyBorder="1" applyAlignment="1">
      <alignment horizontal="center"/>
    </xf>
    <xf numFmtId="187" fontId="8" fillId="5" borderId="22" xfId="0" applyNumberFormat="1" applyFont="1" applyFill="1" applyBorder="1" applyAlignment="1">
      <alignment horizontal="center"/>
    </xf>
    <xf numFmtId="188" fontId="10" fillId="0" borderId="40" xfId="0" applyNumberFormat="1" applyFont="1" applyBorder="1" applyAlignment="1">
      <alignment horizontal="center"/>
    </xf>
    <xf numFmtId="188" fontId="1" fillId="0" borderId="40" xfId="0" applyNumberFormat="1" applyFont="1" applyBorder="1" applyAlignment="1">
      <alignment horizontal="center"/>
    </xf>
    <xf numFmtId="188" fontId="10" fillId="0" borderId="41" xfId="0" applyNumberFormat="1" applyFont="1" applyBorder="1" applyAlignment="1">
      <alignment horizontal="center"/>
    </xf>
    <xf numFmtId="188" fontId="1" fillId="0" borderId="41" xfId="0" applyNumberFormat="1" applyFont="1" applyBorder="1" applyAlignment="1">
      <alignment horizontal="center"/>
    </xf>
    <xf numFmtId="188" fontId="1" fillId="0" borderId="9" xfId="0" applyNumberFormat="1" applyFont="1" applyBorder="1" applyAlignment="1">
      <alignment horizontal="center"/>
    </xf>
    <xf numFmtId="0" fontId="10" fillId="0" borderId="65" xfId="0" applyFont="1" applyBorder="1"/>
    <xf numFmtId="0" fontId="10" fillId="0" borderId="66" xfId="0" applyFont="1" applyBorder="1"/>
    <xf numFmtId="0" fontId="1" fillId="0" borderId="67" xfId="0" applyFont="1" applyBorder="1"/>
    <xf numFmtId="0" fontId="1" fillId="0" borderId="68" xfId="0" quotePrefix="1" applyFont="1" applyBorder="1" applyAlignment="1">
      <alignment horizontal="center"/>
    </xf>
    <xf numFmtId="0" fontId="1" fillId="0" borderId="69" xfId="0" quotePrefix="1" applyFont="1" applyBorder="1" applyAlignment="1">
      <alignment horizontal="center"/>
    </xf>
    <xf numFmtId="0" fontId="1" fillId="0" borderId="0" xfId="0" applyFont="1"/>
    <xf numFmtId="188" fontId="10" fillId="0" borderId="64" xfId="0" applyNumberFormat="1" applyFont="1" applyBorder="1" applyAlignment="1">
      <alignment horizontal="center"/>
    </xf>
    <xf numFmtId="188" fontId="1" fillId="0" borderId="64" xfId="0" applyNumberFormat="1" applyFont="1" applyBorder="1" applyAlignment="1">
      <alignment horizontal="center"/>
    </xf>
    <xf numFmtId="188" fontId="10" fillId="0" borderId="46" xfId="0" applyNumberFormat="1" applyFont="1" applyBorder="1" applyAlignment="1">
      <alignment horizontal="center"/>
    </xf>
    <xf numFmtId="188" fontId="10" fillId="0" borderId="45" xfId="0" applyNumberFormat="1" applyFont="1" applyBorder="1" applyAlignment="1">
      <alignment horizontal="center"/>
    </xf>
    <xf numFmtId="188" fontId="1" fillId="0" borderId="47" xfId="0" applyNumberFormat="1" applyFont="1" applyBorder="1" applyAlignment="1">
      <alignment horizontal="center"/>
    </xf>
    <xf numFmtId="188" fontId="10" fillId="0" borderId="52" xfId="0" applyNumberFormat="1" applyFont="1" applyBorder="1" applyAlignment="1">
      <alignment horizontal="center"/>
    </xf>
    <xf numFmtId="188" fontId="10" fillId="0" borderId="50" xfId="0" applyNumberFormat="1" applyFont="1" applyBorder="1" applyAlignment="1">
      <alignment horizontal="center"/>
    </xf>
    <xf numFmtId="188" fontId="1" fillId="0" borderId="50" xfId="0" applyNumberFormat="1" applyFont="1" applyBorder="1" applyAlignment="1">
      <alignment horizontal="center"/>
    </xf>
    <xf numFmtId="188" fontId="1" fillId="0" borderId="51" xfId="0" applyNumberFormat="1" applyFont="1" applyBorder="1" applyAlignment="1">
      <alignment horizontal="center"/>
    </xf>
    <xf numFmtId="188" fontId="1" fillId="0" borderId="49" xfId="0" applyNumberFormat="1" applyFont="1" applyBorder="1" applyAlignment="1">
      <alignment horizontal="center"/>
    </xf>
    <xf numFmtId="188" fontId="10" fillId="0" borderId="57" xfId="0" applyNumberFormat="1" applyFont="1" applyBorder="1" applyAlignment="1">
      <alignment horizontal="center"/>
    </xf>
    <xf numFmtId="188" fontId="10" fillId="0" borderId="55" xfId="0" applyNumberFormat="1" applyFont="1" applyBorder="1" applyAlignment="1">
      <alignment horizontal="center"/>
    </xf>
    <xf numFmtId="188" fontId="1" fillId="0" borderId="55" xfId="0" applyNumberFormat="1" applyFont="1" applyBorder="1" applyAlignment="1">
      <alignment horizontal="center"/>
    </xf>
    <xf numFmtId="188" fontId="1" fillId="0" borderId="56" xfId="0" applyNumberFormat="1" applyFont="1" applyBorder="1" applyAlignment="1">
      <alignment horizontal="center"/>
    </xf>
    <xf numFmtId="188" fontId="1" fillId="0" borderId="54" xfId="0" applyNumberFormat="1" applyFont="1" applyBorder="1" applyAlignment="1">
      <alignment horizontal="center"/>
    </xf>
    <xf numFmtId="188" fontId="1" fillId="0" borderId="61" xfId="0" applyNumberFormat="1" applyFont="1" applyBorder="1" applyAlignment="1">
      <alignment horizontal="center"/>
    </xf>
    <xf numFmtId="188" fontId="1" fillId="0" borderId="60" xfId="0" applyNumberFormat="1" applyFont="1" applyBorder="1" applyAlignment="1">
      <alignment horizontal="center"/>
    </xf>
    <xf numFmtId="188" fontId="1" fillId="0" borderId="59" xfId="0" applyNumberFormat="1" applyFont="1" applyBorder="1" applyAlignment="1">
      <alignment horizontal="center"/>
    </xf>
    <xf numFmtId="189" fontId="1" fillId="0" borderId="1" xfId="0" applyNumberFormat="1" applyFont="1" applyBorder="1"/>
    <xf numFmtId="0" fontId="2" fillId="7" borderId="3" xfId="0" quotePrefix="1" applyFont="1" applyFill="1" applyBorder="1" applyAlignment="1">
      <alignment horizontal="centerContinuous" vertical="top"/>
    </xf>
    <xf numFmtId="0" fontId="2" fillId="7" borderId="4" xfId="0" quotePrefix="1" applyFont="1" applyFill="1" applyBorder="1" applyAlignment="1">
      <alignment horizontal="centerContinuous" vertical="top"/>
    </xf>
    <xf numFmtId="0" fontId="2" fillId="7" borderId="5" xfId="0" quotePrefix="1" applyFont="1" applyFill="1" applyBorder="1" applyAlignment="1">
      <alignment horizontal="centerContinuous" vertical="top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188" fontId="5" fillId="0" borderId="22" xfId="0" applyNumberFormat="1" applyFont="1" applyBorder="1" applyAlignment="1">
      <alignment horizontal="center"/>
    </xf>
    <xf numFmtId="188" fontId="5" fillId="0" borderId="23" xfId="0" applyNumberFormat="1" applyFont="1" applyBorder="1" applyAlignment="1">
      <alignment horizontal="center"/>
    </xf>
    <xf numFmtId="0" fontId="2" fillId="0" borderId="30" xfId="0" applyFont="1" applyBorder="1"/>
    <xf numFmtId="0" fontId="5" fillId="0" borderId="29" xfId="0" applyFont="1" applyBorder="1" applyAlignment="1">
      <alignment horizontal="left"/>
    </xf>
    <xf numFmtId="0" fontId="5" fillId="0" borderId="30" xfId="0" applyFont="1" applyBorder="1"/>
    <xf numFmtId="0" fontId="5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3" fontId="5" fillId="0" borderId="24" xfId="0" applyNumberFormat="1" applyFont="1" applyBorder="1"/>
    <xf numFmtId="0" fontId="5" fillId="0" borderId="27" xfId="0" applyFont="1" applyBorder="1"/>
    <xf numFmtId="0" fontId="5" fillId="9" borderId="25" xfId="0" applyFont="1" applyFill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/>
    <xf numFmtId="0" fontId="5" fillId="0" borderId="30" xfId="0" applyFont="1" applyBorder="1" applyAlignment="1">
      <alignment horizontal="left"/>
    </xf>
    <xf numFmtId="0" fontId="2" fillId="0" borderId="29" xfId="0" applyFont="1" applyBorder="1" applyAlignment="1">
      <alignment horizontal="left" shrinkToFit="1"/>
    </xf>
    <xf numFmtId="0" fontId="2" fillId="0" borderId="36" xfId="0" applyFont="1" applyBorder="1"/>
    <xf numFmtId="187" fontId="2" fillId="0" borderId="35" xfId="0" applyNumberFormat="1" applyFont="1" applyBorder="1" applyAlignment="1">
      <alignment horizontal="center"/>
    </xf>
    <xf numFmtId="188" fontId="5" fillId="0" borderId="35" xfId="0" applyNumberFormat="1" applyFont="1" applyBorder="1" applyAlignment="1">
      <alignment horizontal="center"/>
    </xf>
    <xf numFmtId="188" fontId="5" fillId="0" borderId="36" xfId="0" applyNumberFormat="1" applyFont="1" applyBorder="1" applyAlignment="1">
      <alignment horizontal="center"/>
    </xf>
    <xf numFmtId="187" fontId="12" fillId="0" borderId="35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3" xfId="0" applyFont="1" applyBorder="1"/>
    <xf numFmtId="0" fontId="5" fillId="0" borderId="23" xfId="0" applyFont="1" applyBorder="1"/>
    <xf numFmtId="0" fontId="2" fillId="0" borderId="24" xfId="0" applyFont="1" applyBorder="1"/>
    <xf numFmtId="0" fontId="2" fillId="0" borderId="27" xfId="0" applyFont="1" applyBorder="1"/>
    <xf numFmtId="188" fontId="2" fillId="0" borderId="28" xfId="0" applyNumberFormat="1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15" fillId="0" borderId="53" xfId="0" applyFont="1" applyBorder="1"/>
    <xf numFmtId="0" fontId="1" fillId="0" borderId="70" xfId="0" applyFont="1" applyBorder="1" applyAlignment="1">
      <alignment horizontal="center" vertical="center"/>
    </xf>
    <xf numFmtId="0" fontId="10" fillId="0" borderId="71" xfId="0" applyFont="1" applyBorder="1"/>
    <xf numFmtId="0" fontId="10" fillId="0" borderId="72" xfId="0" applyFont="1" applyBorder="1"/>
    <xf numFmtId="0" fontId="15" fillId="0" borderId="71" xfId="0" applyFont="1" applyBorder="1"/>
    <xf numFmtId="0" fontId="5" fillId="0" borderId="17" xfId="0" applyFont="1" applyBorder="1"/>
    <xf numFmtId="0" fontId="5" fillId="0" borderId="73" xfId="0" applyFont="1" applyBorder="1"/>
    <xf numFmtId="0" fontId="5" fillId="0" borderId="74" xfId="0" applyFont="1" applyBorder="1" applyAlignment="1">
      <alignment horizontal="left"/>
    </xf>
    <xf numFmtId="187" fontId="5" fillId="0" borderId="75" xfId="0" applyNumberFormat="1" applyFont="1" applyBorder="1" applyAlignment="1">
      <alignment horizontal="center"/>
    </xf>
    <xf numFmtId="188" fontId="5" fillId="0" borderId="75" xfId="0" applyNumberFormat="1" applyFont="1" applyBorder="1" applyAlignment="1">
      <alignment horizontal="center"/>
    </xf>
    <xf numFmtId="188" fontId="5" fillId="0" borderId="74" xfId="0" applyNumberFormat="1" applyFont="1" applyBorder="1" applyAlignment="1">
      <alignment horizontal="center"/>
    </xf>
    <xf numFmtId="187" fontId="8" fillId="0" borderId="75" xfId="0" applyNumberFormat="1" applyFont="1" applyBorder="1" applyAlignment="1">
      <alignment horizontal="center"/>
    </xf>
    <xf numFmtId="187" fontId="5" fillId="3" borderId="75" xfId="0" applyNumberFormat="1" applyFont="1" applyFill="1" applyBorder="1" applyAlignment="1">
      <alignment horizontal="center"/>
    </xf>
    <xf numFmtId="188" fontId="5" fillId="3" borderId="75" xfId="0" applyNumberFormat="1" applyFont="1" applyFill="1" applyBorder="1" applyAlignment="1">
      <alignment horizontal="center"/>
    </xf>
    <xf numFmtId="188" fontId="2" fillId="3" borderId="74" xfId="0" applyNumberFormat="1" applyFont="1" applyFill="1" applyBorder="1" applyAlignment="1">
      <alignment horizontal="center"/>
    </xf>
    <xf numFmtId="188" fontId="8" fillId="0" borderId="22" xfId="0" applyNumberFormat="1" applyFont="1" applyBorder="1" applyAlignment="1">
      <alignment horizontal="center"/>
    </xf>
    <xf numFmtId="0" fontId="14" fillId="0" borderId="78" xfId="0" applyFont="1" applyBorder="1" applyAlignment="1">
      <alignment horizontal="centerContinuous"/>
    </xf>
    <xf numFmtId="0" fontId="14" fillId="0" borderId="79" xfId="0" applyFont="1" applyBorder="1" applyAlignment="1">
      <alignment horizontal="centerContinuous"/>
    </xf>
    <xf numFmtId="188" fontId="2" fillId="3" borderId="19" xfId="0" applyNumberFormat="1" applyFont="1" applyFill="1" applyBorder="1" applyAlignment="1">
      <alignment horizontal="center"/>
    </xf>
    <xf numFmtId="188" fontId="2" fillId="0" borderId="22" xfId="0" applyNumberFormat="1" applyFont="1" applyBorder="1" applyAlignment="1">
      <alignment horizontal="center"/>
    </xf>
    <xf numFmtId="188" fontId="2" fillId="0" borderId="23" xfId="0" applyNumberFormat="1" applyFont="1" applyBorder="1" applyAlignment="1">
      <alignment horizontal="center"/>
    </xf>
    <xf numFmtId="188" fontId="5" fillId="0" borderId="28" xfId="0" applyNumberFormat="1" applyFont="1" applyBorder="1" applyAlignment="1">
      <alignment horizontal="center"/>
    </xf>
    <xf numFmtId="187" fontId="5" fillId="3" borderId="19" xfId="0" applyNumberFormat="1" applyFont="1" applyFill="1" applyBorder="1" applyAlignment="1">
      <alignment horizontal="center"/>
    </xf>
    <xf numFmtId="187" fontId="8" fillId="0" borderId="80" xfId="0" applyNumberFormat="1" applyFont="1" applyBorder="1" applyAlignment="1">
      <alignment horizontal="center"/>
    </xf>
    <xf numFmtId="188" fontId="2" fillId="4" borderId="81" xfId="0" applyNumberFormat="1" applyFont="1" applyFill="1" applyBorder="1" applyAlignment="1">
      <alignment horizontal="center"/>
    </xf>
    <xf numFmtId="188" fontId="2" fillId="4" borderId="82" xfId="0" applyNumberFormat="1" applyFont="1" applyFill="1" applyBorder="1" applyAlignment="1">
      <alignment horizontal="center"/>
    </xf>
    <xf numFmtId="188" fontId="2" fillId="4" borderId="29" xfId="0" applyNumberFormat="1" applyFont="1" applyFill="1" applyBorder="1" applyAlignment="1">
      <alignment horizontal="center"/>
    </xf>
    <xf numFmtId="188" fontId="2" fillId="4" borderId="24" xfId="0" applyNumberFormat="1" applyFont="1" applyFill="1" applyBorder="1" applyAlignment="1">
      <alignment horizontal="center"/>
    </xf>
    <xf numFmtId="188" fontId="2" fillId="4" borderId="27" xfId="0" applyNumberFormat="1" applyFont="1" applyFill="1" applyBorder="1" applyAlignment="1">
      <alignment horizontal="center"/>
    </xf>
    <xf numFmtId="188" fontId="2" fillId="4" borderId="83" xfId="0" applyNumberFormat="1" applyFont="1" applyFill="1" applyBorder="1" applyAlignment="1">
      <alignment horizontal="center"/>
    </xf>
    <xf numFmtId="188" fontId="2" fillId="4" borderId="84" xfId="0" applyNumberFormat="1" applyFont="1" applyFill="1" applyBorder="1" applyAlignment="1">
      <alignment horizontal="center"/>
    </xf>
    <xf numFmtId="188" fontId="2" fillId="4" borderId="85" xfId="0" applyNumberFormat="1" applyFont="1" applyFill="1" applyBorder="1" applyAlignment="1">
      <alignment horizontal="center"/>
    </xf>
    <xf numFmtId="187" fontId="10" fillId="0" borderId="52" xfId="0" applyNumberFormat="1" applyFont="1" applyBorder="1" applyAlignment="1">
      <alignment horizontal="center"/>
    </xf>
    <xf numFmtId="190" fontId="3" fillId="0" borderId="0" xfId="0" applyNumberFormat="1" applyFont="1"/>
    <xf numFmtId="0" fontId="5" fillId="0" borderId="22" xfId="0" applyFont="1" applyBorder="1" applyAlignment="1">
      <alignment horizontal="left"/>
    </xf>
    <xf numFmtId="0" fontId="5" fillId="0" borderId="75" xfId="0" applyFont="1" applyBorder="1"/>
    <xf numFmtId="187" fontId="5" fillId="3" borderId="86" xfId="0" applyNumberFormat="1" applyFont="1" applyFill="1" applyBorder="1" applyAlignment="1">
      <alignment horizontal="center"/>
    </xf>
    <xf numFmtId="188" fontId="5" fillId="3" borderId="87" xfId="0" applyNumberFormat="1" applyFont="1" applyFill="1" applyBorder="1" applyAlignment="1">
      <alignment horizontal="center"/>
    </xf>
    <xf numFmtId="188" fontId="2" fillId="3" borderId="88" xfId="0" applyNumberFormat="1" applyFont="1" applyFill="1" applyBorder="1" applyAlignment="1">
      <alignment horizontal="center"/>
    </xf>
    <xf numFmtId="187" fontId="2" fillId="3" borderId="19" xfId="0" applyNumberFormat="1" applyFont="1" applyFill="1" applyBorder="1" applyAlignment="1">
      <alignment horizontal="center"/>
    </xf>
    <xf numFmtId="0" fontId="14" fillId="0" borderId="89" xfId="0" applyFont="1" applyBorder="1" applyAlignment="1">
      <alignment horizontal="centerContinuous"/>
    </xf>
    <xf numFmtId="0" fontId="3" fillId="0" borderId="89" xfId="0" applyFont="1" applyBorder="1" applyAlignment="1">
      <alignment horizontal="centerContinuous"/>
    </xf>
    <xf numFmtId="0" fontId="14" fillId="0" borderId="90" xfId="0" applyFont="1" applyBorder="1" applyAlignment="1">
      <alignment horizontal="centerContinuous"/>
    </xf>
    <xf numFmtId="0" fontId="14" fillId="0" borderId="77" xfId="0" applyFont="1" applyBorder="1" applyAlignment="1">
      <alignment horizontal="centerContinuous"/>
    </xf>
    <xf numFmtId="0" fontId="1" fillId="0" borderId="93" xfId="0" quotePrefix="1" applyFont="1" applyBorder="1" applyAlignment="1">
      <alignment horizontal="center"/>
    </xf>
    <xf numFmtId="0" fontId="1" fillId="0" borderId="94" xfId="0" applyFont="1" applyBorder="1" applyAlignment="1">
      <alignment horizontal="center"/>
    </xf>
    <xf numFmtId="0" fontId="1" fillId="0" borderId="95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188" fontId="1" fillId="0" borderId="96" xfId="0" applyNumberFormat="1" applyFont="1" applyBorder="1" applyAlignment="1">
      <alignment horizontal="center"/>
    </xf>
    <xf numFmtId="188" fontId="1" fillId="0" borderId="97" xfId="0" applyNumberFormat="1" applyFont="1" applyBorder="1" applyAlignment="1">
      <alignment horizontal="center"/>
    </xf>
    <xf numFmtId="0" fontId="1" fillId="0" borderId="98" xfId="0" quotePrefix="1" applyFont="1" applyBorder="1" applyAlignment="1">
      <alignment horizontal="center"/>
    </xf>
    <xf numFmtId="188" fontId="1" fillId="0" borderId="99" xfId="0" applyNumberFormat="1" applyFont="1" applyBorder="1" applyAlignment="1">
      <alignment horizontal="center"/>
    </xf>
    <xf numFmtId="0" fontId="1" fillId="0" borderId="100" xfId="0" applyFont="1" applyBorder="1" applyAlignment="1">
      <alignment horizontal="center"/>
    </xf>
    <xf numFmtId="0" fontId="1" fillId="0" borderId="101" xfId="0" quotePrefix="1" applyFont="1" applyBorder="1" applyAlignment="1">
      <alignment horizontal="center"/>
    </xf>
    <xf numFmtId="0" fontId="1" fillId="0" borderId="102" xfId="0" quotePrefix="1" applyFont="1" applyBorder="1" applyAlignment="1">
      <alignment horizontal="center"/>
    </xf>
    <xf numFmtId="0" fontId="1" fillId="0" borderId="104" xfId="0" quotePrefix="1" applyFont="1" applyBorder="1" applyAlignment="1">
      <alignment horizontal="center"/>
    </xf>
    <xf numFmtId="0" fontId="1" fillId="0" borderId="103" xfId="0" applyFont="1" applyBorder="1" applyAlignment="1">
      <alignment horizontal="center"/>
    </xf>
    <xf numFmtId="188" fontId="10" fillId="0" borderId="105" xfId="0" applyNumberFormat="1" applyFont="1" applyBorder="1" applyAlignment="1">
      <alignment horizontal="center"/>
    </xf>
    <xf numFmtId="188" fontId="10" fillId="0" borderId="106" xfId="0" applyNumberFormat="1" applyFont="1" applyBorder="1" applyAlignment="1">
      <alignment horizontal="center"/>
    </xf>
    <xf numFmtId="188" fontId="10" fillId="0" borderId="107" xfId="0" applyNumberFormat="1" applyFont="1" applyBorder="1" applyAlignment="1">
      <alignment horizontal="center"/>
    </xf>
    <xf numFmtId="0" fontId="1" fillId="0" borderId="108" xfId="0" quotePrefix="1" applyFont="1" applyBorder="1" applyAlignment="1">
      <alignment horizontal="center"/>
    </xf>
    <xf numFmtId="0" fontId="16" fillId="0" borderId="1" xfId="0" applyFont="1" applyBorder="1"/>
    <xf numFmtId="0" fontId="13" fillId="0" borderId="0" xfId="0" applyFont="1"/>
    <xf numFmtId="0" fontId="2" fillId="2" borderId="3" xfId="0" applyFont="1" applyFill="1" applyBorder="1" applyAlignment="1">
      <alignment horizontal="center" vertical="top"/>
    </xf>
    <xf numFmtId="0" fontId="4" fillId="0" borderId="4" xfId="0" applyFont="1" applyBorder="1"/>
    <xf numFmtId="0" fontId="4" fillId="0" borderId="5" xfId="0" applyFont="1" applyBorder="1"/>
    <xf numFmtId="0" fontId="2" fillId="2" borderId="34" xfId="0" applyFont="1" applyFill="1" applyBorder="1" applyAlignment="1">
      <alignment horizontal="center" vertical="center"/>
    </xf>
    <xf numFmtId="0" fontId="4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4" fillId="0" borderId="7" xfId="0" applyFont="1" applyBorder="1"/>
    <xf numFmtId="0" fontId="2" fillId="8" borderId="3" xfId="0" quotePrefix="1" applyFont="1" applyFill="1" applyBorder="1" applyAlignment="1">
      <alignment horizontal="center" vertical="top"/>
    </xf>
    <xf numFmtId="0" fontId="2" fillId="8" borderId="4" xfId="0" quotePrefix="1" applyFont="1" applyFill="1" applyBorder="1" applyAlignment="1">
      <alignment horizontal="center" vertical="top"/>
    </xf>
    <xf numFmtId="0" fontId="2" fillId="8" borderId="5" xfId="0" quotePrefix="1" applyFont="1" applyFill="1" applyBorder="1" applyAlignment="1">
      <alignment horizontal="center" vertical="top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" fillId="0" borderId="42" xfId="0" applyFont="1" applyBorder="1" applyAlignment="1">
      <alignment horizontal="center" vertical="center"/>
    </xf>
    <xf numFmtId="0" fontId="4" fillId="0" borderId="91" xfId="0" applyFont="1" applyBorder="1"/>
    <xf numFmtId="0" fontId="1" fillId="0" borderId="76" xfId="0" applyFont="1" applyBorder="1" applyAlignment="1">
      <alignment horizontal="center" vertical="center"/>
    </xf>
    <xf numFmtId="0" fontId="4" fillId="0" borderId="92" xfId="0" applyFont="1" applyBorder="1"/>
    <xf numFmtId="188" fontId="12" fillId="0" borderId="13" xfId="0" applyNumberFormat="1" applyFont="1" applyBorder="1" applyAlignment="1">
      <alignment horizontal="center"/>
    </xf>
    <xf numFmtId="188" fontId="2" fillId="0" borderId="13" xfId="0" applyNumberFormat="1" applyFont="1" applyBorder="1" applyAlignment="1">
      <alignment horizontal="center"/>
    </xf>
    <xf numFmtId="188" fontId="2" fillId="3" borderId="14" xfId="0" applyNumberFormat="1" applyFont="1" applyFill="1" applyBorder="1" applyAlignment="1">
      <alignment horizontal="center"/>
    </xf>
    <xf numFmtId="188" fontId="8" fillId="0" borderId="19" xfId="0" applyNumberFormat="1" applyFont="1" applyBorder="1" applyAlignment="1">
      <alignment horizontal="center"/>
    </xf>
    <xf numFmtId="188" fontId="5" fillId="0" borderId="19" xfId="0" applyNumberFormat="1" applyFont="1" applyBorder="1" applyAlignment="1">
      <alignment horizontal="center"/>
    </xf>
    <xf numFmtId="188" fontId="5" fillId="3" borderId="19" xfId="0" applyNumberFormat="1" applyFont="1" applyFill="1" applyBorder="1" applyAlignment="1">
      <alignment horizontal="center"/>
    </xf>
    <xf numFmtId="188" fontId="8" fillId="0" borderId="31" xfId="0" applyNumberFormat="1" applyFont="1" applyBorder="1" applyAlignment="1">
      <alignment horizontal="center"/>
    </xf>
    <xf numFmtId="188" fontId="5" fillId="0" borderId="31" xfId="0" applyNumberFormat="1" applyFont="1" applyBorder="1" applyAlignment="1">
      <alignment horizontal="center"/>
    </xf>
    <xf numFmtId="188" fontId="2" fillId="0" borderId="16" xfId="0" applyNumberFormat="1" applyFont="1" applyBorder="1" applyAlignment="1">
      <alignment horizontal="center"/>
    </xf>
    <xf numFmtId="188" fontId="2" fillId="0" borderId="19" xfId="0" applyNumberFormat="1" applyFont="1" applyBorder="1" applyAlignment="1">
      <alignment horizontal="center"/>
    </xf>
    <xf numFmtId="188" fontId="12" fillId="0" borderId="16" xfId="0" applyNumberFormat="1" applyFont="1" applyBorder="1" applyAlignment="1">
      <alignment horizontal="center"/>
    </xf>
    <xf numFmtId="188" fontId="12" fillId="0" borderId="19" xfId="0" applyNumberFormat="1" applyFont="1" applyBorder="1" applyAlignment="1">
      <alignment horizontal="center"/>
    </xf>
    <xf numFmtId="188" fontId="8" fillId="0" borderId="80" xfId="0" applyNumberFormat="1" applyFont="1" applyBorder="1" applyAlignment="1">
      <alignment horizontal="center"/>
    </xf>
    <xf numFmtId="188" fontId="2" fillId="0" borderId="31" xfId="0" applyNumberFormat="1" applyFont="1" applyBorder="1" applyAlignment="1">
      <alignment horizontal="center"/>
    </xf>
    <xf numFmtId="188" fontId="12" fillId="4" borderId="16" xfId="0" applyNumberFormat="1" applyFont="1" applyFill="1" applyBorder="1" applyAlignment="1">
      <alignment horizontal="center"/>
    </xf>
    <xf numFmtId="188" fontId="12" fillId="4" borderId="19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692C85F9-A2C0-4FA2-96E8-ACA6A034DF84}"/>
  </cellStyles>
  <dxfs count="19"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Default" id="{FE1A8F19-48A9-48F7-B989-391DF054300D}"/>
</namedSheetView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Z296"/>
  <sheetViews>
    <sheetView tabSelected="1" zoomScaleNormal="100" workbookViewId="0">
      <pane xSplit="2" ySplit="3" topLeftCell="C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ColWidth="12.625" defaultRowHeight="15" customHeight="1" x14ac:dyDescent="0.25"/>
  <cols>
    <col min="1" max="1" width="27.5" style="5" customWidth="1"/>
    <col min="2" max="2" width="10.25" style="5" customWidth="1"/>
    <col min="3" max="3" width="8.25" style="173" customWidth="1"/>
    <col min="4" max="10" width="8.25" style="5" customWidth="1"/>
    <col min="11" max="11" width="8.25" style="173" customWidth="1"/>
    <col min="12" max="18" width="8.25" style="5" customWidth="1"/>
    <col min="19" max="19" width="6" style="5" customWidth="1"/>
    <col min="20" max="26" width="9" style="5" customWidth="1"/>
    <col min="27" max="16384" width="12.625" style="5"/>
  </cols>
  <sheetData>
    <row r="1" spans="1:26" ht="18.75" customHeight="1" x14ac:dyDescent="0.35">
      <c r="A1" s="1" t="s">
        <v>117</v>
      </c>
      <c r="B1" s="1"/>
      <c r="C1" s="158"/>
      <c r="D1" s="3"/>
      <c r="E1" s="311"/>
      <c r="F1"/>
      <c r="G1" s="311"/>
      <c r="H1"/>
      <c r="I1"/>
      <c r="J1" s="310"/>
      <c r="K1" s="310"/>
      <c r="L1" s="310"/>
      <c r="M1" s="310"/>
      <c r="N1" s="310"/>
      <c r="O1" s="310"/>
      <c r="P1" s="310"/>
      <c r="Q1" s="310"/>
      <c r="R1" s="310"/>
      <c r="S1" s="4"/>
      <c r="T1" s="4"/>
      <c r="U1" s="4"/>
      <c r="V1" s="4"/>
      <c r="W1" s="4"/>
      <c r="X1" s="4"/>
      <c r="Y1" s="4"/>
      <c r="Z1" s="4"/>
    </row>
    <row r="2" spans="1:26" ht="21.75" customHeight="1" x14ac:dyDescent="0.3">
      <c r="A2" s="315" t="s">
        <v>0</v>
      </c>
      <c r="B2" s="317" t="s">
        <v>1</v>
      </c>
      <c r="C2" s="319" t="s">
        <v>111</v>
      </c>
      <c r="D2" s="320"/>
      <c r="E2" s="320"/>
      <c r="F2" s="321"/>
      <c r="G2" s="319" t="s">
        <v>2</v>
      </c>
      <c r="H2" s="320"/>
      <c r="I2" s="320"/>
      <c r="J2" s="321"/>
      <c r="K2" s="319" t="s">
        <v>109</v>
      </c>
      <c r="L2" s="320"/>
      <c r="M2" s="320"/>
      <c r="N2" s="321"/>
      <c r="O2" s="312" t="s">
        <v>118</v>
      </c>
      <c r="P2" s="313"/>
      <c r="Q2" s="313"/>
      <c r="R2" s="314"/>
      <c r="S2" s="6"/>
      <c r="T2" s="6"/>
      <c r="U2" s="6"/>
      <c r="V2" s="6"/>
      <c r="W2" s="6"/>
      <c r="X2" s="6"/>
      <c r="Y2" s="6"/>
      <c r="Z2" s="6"/>
    </row>
    <row r="3" spans="1:26" ht="66.75" customHeight="1" x14ac:dyDescent="0.3">
      <c r="A3" s="316"/>
      <c r="B3" s="318"/>
      <c r="C3" s="159" t="s">
        <v>3</v>
      </c>
      <c r="D3" s="8" t="s">
        <v>4</v>
      </c>
      <c r="E3" s="9" t="s">
        <v>5</v>
      </c>
      <c r="F3" s="10" t="s">
        <v>6</v>
      </c>
      <c r="G3" s="7" t="s">
        <v>3</v>
      </c>
      <c r="H3" s="8" t="s">
        <v>4</v>
      </c>
      <c r="I3" s="9" t="s">
        <v>5</v>
      </c>
      <c r="J3" s="10" t="s">
        <v>6</v>
      </c>
      <c r="K3" s="159" t="s">
        <v>3</v>
      </c>
      <c r="L3" s="8" t="s">
        <v>4</v>
      </c>
      <c r="M3" s="9" t="s">
        <v>5</v>
      </c>
      <c r="N3" s="10" t="s">
        <v>6</v>
      </c>
      <c r="O3" s="11" t="s">
        <v>7</v>
      </c>
      <c r="P3" s="8" t="s">
        <v>8</v>
      </c>
      <c r="Q3" s="9" t="s">
        <v>9</v>
      </c>
      <c r="R3" s="10" t="s">
        <v>6</v>
      </c>
      <c r="S3" s="6"/>
      <c r="T3" s="6"/>
      <c r="U3" s="6"/>
      <c r="V3" s="6"/>
      <c r="W3" s="6"/>
      <c r="X3" s="6"/>
      <c r="Y3" s="6"/>
      <c r="Z3" s="6"/>
    </row>
    <row r="4" spans="1:26" ht="18.75" customHeight="1" x14ac:dyDescent="0.3">
      <c r="A4" s="12" t="s">
        <v>10</v>
      </c>
      <c r="B4" s="13"/>
      <c r="C4" s="329"/>
      <c r="D4" s="14"/>
      <c r="E4" s="14"/>
      <c r="F4" s="15"/>
      <c r="G4" s="330"/>
      <c r="H4" s="14"/>
      <c r="I4" s="14"/>
      <c r="J4" s="15"/>
      <c r="K4" s="329"/>
      <c r="L4" s="14"/>
      <c r="M4" s="14"/>
      <c r="N4" s="15"/>
      <c r="O4" s="331"/>
      <c r="P4" s="16"/>
      <c r="Q4" s="16"/>
      <c r="R4" s="17"/>
      <c r="S4" s="6"/>
      <c r="T4" s="6"/>
      <c r="U4" s="6"/>
      <c r="V4" s="6"/>
      <c r="W4" s="6"/>
      <c r="X4" s="6"/>
      <c r="Y4" s="6"/>
      <c r="Z4" s="6"/>
    </row>
    <row r="5" spans="1:26" ht="18.75" customHeight="1" x14ac:dyDescent="0.3">
      <c r="A5" s="214" t="s">
        <v>11</v>
      </c>
      <c r="B5" s="215" t="s">
        <v>12</v>
      </c>
      <c r="C5" s="164">
        <v>9274</v>
      </c>
      <c r="D5" s="19">
        <f>ROUND(C5/18,2)</f>
        <v>515.22</v>
      </c>
      <c r="E5" s="19"/>
      <c r="F5" s="20">
        <f>SUM(D5,E6:E7)</f>
        <v>515.22</v>
      </c>
      <c r="G5" s="46">
        <v>6537</v>
      </c>
      <c r="H5" s="19">
        <f>ROUND(G5/18,2)</f>
        <v>363.17</v>
      </c>
      <c r="I5" s="19"/>
      <c r="J5" s="20">
        <f>SUM(H5,I6:I7)</f>
        <v>363.17</v>
      </c>
      <c r="K5" s="164">
        <v>6</v>
      </c>
      <c r="L5" s="19">
        <f>ROUND(K5/18,2)</f>
        <v>0.33</v>
      </c>
      <c r="M5" s="19"/>
      <c r="N5" s="20">
        <f>SUM(L5,M6:M7)</f>
        <v>0.33</v>
      </c>
      <c r="O5" s="22">
        <f>SUM(K5,C5,G5)</f>
        <v>15817</v>
      </c>
      <c r="P5" s="22">
        <f>ROUND(O5/36,2)</f>
        <v>439.36</v>
      </c>
      <c r="Q5" s="22"/>
      <c r="R5" s="23">
        <f>SUM(P5,Q6:Q7)</f>
        <v>439.36</v>
      </c>
      <c r="S5" s="6"/>
      <c r="T5" s="6"/>
      <c r="U5" s="6"/>
      <c r="V5" s="6"/>
      <c r="W5" s="6"/>
      <c r="X5" s="6"/>
      <c r="Y5" s="6"/>
      <c r="Z5" s="6"/>
    </row>
    <row r="6" spans="1:26" ht="18.75" customHeight="1" x14ac:dyDescent="0.3">
      <c r="A6" s="214"/>
      <c r="B6" s="215" t="s">
        <v>13</v>
      </c>
      <c r="C6" s="164"/>
      <c r="D6" s="19">
        <f>ROUND(C6/12,2)</f>
        <v>0</v>
      </c>
      <c r="E6" s="19">
        <f>D6*1.8</f>
        <v>0</v>
      </c>
      <c r="F6" s="20"/>
      <c r="G6" s="46"/>
      <c r="H6" s="19">
        <f>ROUND(G6/12,2)</f>
        <v>0</v>
      </c>
      <c r="I6" s="19">
        <f>H6*1.8</f>
        <v>0</v>
      </c>
      <c r="J6" s="20"/>
      <c r="K6" s="164"/>
      <c r="L6" s="19">
        <f>ROUND(K6/12,2)</f>
        <v>0</v>
      </c>
      <c r="M6" s="19">
        <f>L6*1.8</f>
        <v>0</v>
      </c>
      <c r="N6" s="20"/>
      <c r="O6" s="22">
        <f>SUM(K6,C6,G6)</f>
        <v>0</v>
      </c>
      <c r="P6" s="22">
        <f t="shared" ref="P6:P7" si="0">ROUND(O6/24,2)</f>
        <v>0</v>
      </c>
      <c r="Q6" s="22">
        <f t="shared" ref="Q6:Q7" si="1">P6*1.8</f>
        <v>0</v>
      </c>
      <c r="R6" s="23"/>
      <c r="S6" s="6"/>
      <c r="T6" s="6"/>
      <c r="U6" s="6"/>
      <c r="V6" s="6"/>
      <c r="W6" s="6"/>
      <c r="X6" s="6"/>
      <c r="Y6" s="6"/>
      <c r="Z6" s="6"/>
    </row>
    <row r="7" spans="1:26" ht="18.75" customHeight="1" thickBot="1" x14ac:dyDescent="0.35">
      <c r="A7" s="216"/>
      <c r="B7" s="217" t="s">
        <v>14</v>
      </c>
      <c r="C7" s="332"/>
      <c r="D7" s="25">
        <f>ROUND(C7/12,2)</f>
        <v>0</v>
      </c>
      <c r="E7" s="25">
        <f>D7*1.8</f>
        <v>0</v>
      </c>
      <c r="F7" s="25"/>
      <c r="G7" s="333"/>
      <c r="H7" s="25">
        <f>ROUND(G7/12,2)</f>
        <v>0</v>
      </c>
      <c r="I7" s="25">
        <f>H7*1.8</f>
        <v>0</v>
      </c>
      <c r="J7" s="25"/>
      <c r="K7" s="332"/>
      <c r="L7" s="25">
        <f>ROUND(K7/12,2)</f>
        <v>0</v>
      </c>
      <c r="M7" s="25">
        <f>L7*1.8</f>
        <v>0</v>
      </c>
      <c r="N7" s="270"/>
      <c r="O7" s="334">
        <f>SUM(K7,C7,G7)</f>
        <v>0</v>
      </c>
      <c r="P7" s="28">
        <f t="shared" si="0"/>
        <v>0</v>
      </c>
      <c r="Q7" s="28">
        <f t="shared" si="1"/>
        <v>0</v>
      </c>
      <c r="R7" s="29"/>
      <c r="S7" s="6"/>
      <c r="T7" s="6"/>
      <c r="U7" s="6"/>
      <c r="V7" s="6"/>
      <c r="W7" s="6"/>
      <c r="X7" s="6"/>
      <c r="Y7" s="6"/>
      <c r="Z7" s="6"/>
    </row>
    <row r="8" spans="1:26" ht="18.75" customHeight="1" x14ac:dyDescent="0.3">
      <c r="A8" s="218" t="s">
        <v>15</v>
      </c>
      <c r="B8" s="219"/>
      <c r="C8" s="335"/>
      <c r="D8" s="220"/>
      <c r="E8" s="220"/>
      <c r="F8" s="221"/>
      <c r="G8" s="336"/>
      <c r="H8" s="220"/>
      <c r="I8" s="220"/>
      <c r="J8" s="221"/>
      <c r="K8" s="335"/>
      <c r="L8" s="220"/>
      <c r="M8" s="220"/>
      <c r="N8" s="221"/>
      <c r="O8" s="31"/>
      <c r="P8" s="31"/>
      <c r="Q8" s="32"/>
      <c r="R8" s="33"/>
      <c r="S8" s="6"/>
      <c r="T8" s="6"/>
      <c r="U8" s="6"/>
      <c r="V8" s="6"/>
      <c r="W8" s="6"/>
      <c r="X8" s="6"/>
      <c r="Y8" s="6"/>
      <c r="Z8" s="6"/>
    </row>
    <row r="9" spans="1:26" ht="18.75" customHeight="1" x14ac:dyDescent="0.3">
      <c r="A9" s="214" t="s">
        <v>11</v>
      </c>
      <c r="B9" s="215" t="s">
        <v>12</v>
      </c>
      <c r="C9" s="164">
        <v>10228</v>
      </c>
      <c r="D9" s="19">
        <f>ROUND(C9/18,2)</f>
        <v>568.22</v>
      </c>
      <c r="E9" s="19"/>
      <c r="F9" s="20">
        <f>SUM(D9,E10:E11)</f>
        <v>573.17000000000007</v>
      </c>
      <c r="G9" s="46">
        <v>7625</v>
      </c>
      <c r="H9" s="19">
        <f>ROUND(G9/18,2)</f>
        <v>423.61</v>
      </c>
      <c r="I9" s="19"/>
      <c r="J9" s="20">
        <f>SUM(H9,I10:I11)</f>
        <v>428.11</v>
      </c>
      <c r="K9" s="164">
        <v>10</v>
      </c>
      <c r="L9" s="19">
        <f>ROUND(K9/18,2)</f>
        <v>0.56000000000000005</v>
      </c>
      <c r="M9" s="19"/>
      <c r="N9" s="20">
        <f>SUM(L9,M10:M11)</f>
        <v>0.56000000000000005</v>
      </c>
      <c r="O9" s="22">
        <f>SUM(K9,C9,G9)</f>
        <v>17863</v>
      </c>
      <c r="P9" s="22">
        <f>ROUND(O9/36,2)</f>
        <v>496.19</v>
      </c>
      <c r="Q9" s="22"/>
      <c r="R9" s="23">
        <f>SUM(P9,Q10:Q11)</f>
        <v>500.92399999999998</v>
      </c>
      <c r="S9" s="6"/>
      <c r="T9" s="6"/>
      <c r="U9" s="6"/>
      <c r="V9" s="6"/>
      <c r="W9" s="6"/>
      <c r="X9" s="6"/>
      <c r="Y9" s="6"/>
      <c r="Z9" s="6"/>
    </row>
    <row r="10" spans="1:26" ht="18.75" customHeight="1" x14ac:dyDescent="0.3">
      <c r="A10" s="214"/>
      <c r="B10" s="215" t="s">
        <v>13</v>
      </c>
      <c r="C10" s="164">
        <v>33</v>
      </c>
      <c r="D10" s="19">
        <f>ROUND(C10/12,2)</f>
        <v>2.75</v>
      </c>
      <c r="E10" s="19">
        <f>D10*1.8</f>
        <v>4.95</v>
      </c>
      <c r="F10" s="20"/>
      <c r="G10" s="46">
        <v>30</v>
      </c>
      <c r="H10" s="19">
        <f>ROUND(G10/12,2)</f>
        <v>2.5</v>
      </c>
      <c r="I10" s="19">
        <f>H10*1.8</f>
        <v>4.5</v>
      </c>
      <c r="J10" s="20"/>
      <c r="K10" s="164"/>
      <c r="L10" s="19">
        <f>ROUND(K10/12,2)</f>
        <v>0</v>
      </c>
      <c r="M10" s="19">
        <f>L10*1.8</f>
        <v>0</v>
      </c>
      <c r="N10" s="20"/>
      <c r="O10" s="22">
        <f>SUM(K10,C10,G10)</f>
        <v>63</v>
      </c>
      <c r="P10" s="22">
        <f t="shared" ref="P10:P11" si="2">ROUND(O10/24,2)</f>
        <v>2.63</v>
      </c>
      <c r="Q10" s="22">
        <f t="shared" ref="Q10:Q11" si="3">P10*1.8</f>
        <v>4.734</v>
      </c>
      <c r="R10" s="23"/>
      <c r="S10" s="6"/>
      <c r="T10" s="6"/>
      <c r="U10" s="6"/>
      <c r="V10" s="6"/>
      <c r="W10" s="6"/>
      <c r="X10" s="6"/>
      <c r="Y10" s="6"/>
      <c r="Z10" s="6"/>
    </row>
    <row r="11" spans="1:26" ht="18.75" customHeight="1" thickBot="1" x14ac:dyDescent="0.35">
      <c r="A11" s="216"/>
      <c r="B11" s="217" t="s">
        <v>14</v>
      </c>
      <c r="C11" s="332"/>
      <c r="D11" s="25">
        <f>ROUND(C11/12,2)</f>
        <v>0</v>
      </c>
      <c r="E11" s="25">
        <f>D11*1.8</f>
        <v>0</v>
      </c>
      <c r="F11" s="26"/>
      <c r="G11" s="333"/>
      <c r="H11" s="25">
        <f>ROUND(G11/12,2)</f>
        <v>0</v>
      </c>
      <c r="I11" s="25">
        <f>H11*1.8</f>
        <v>0</v>
      </c>
      <c r="J11" s="26"/>
      <c r="K11" s="332"/>
      <c r="L11" s="25">
        <f>ROUND(K11/12,2)</f>
        <v>0</v>
      </c>
      <c r="M11" s="25">
        <f>L11*1.8</f>
        <v>0</v>
      </c>
      <c r="N11" s="26"/>
      <c r="O11" s="28">
        <f>SUM(K11,C11,G11)</f>
        <v>0</v>
      </c>
      <c r="P11" s="28">
        <f t="shared" si="2"/>
        <v>0</v>
      </c>
      <c r="Q11" s="28">
        <f t="shared" si="3"/>
        <v>0</v>
      </c>
      <c r="R11" s="29"/>
      <c r="S11" s="6"/>
      <c r="T11" s="6"/>
      <c r="U11" s="6"/>
      <c r="V11" s="6"/>
      <c r="W11" s="6"/>
      <c r="X11" s="6"/>
      <c r="Y11" s="6"/>
      <c r="Z11" s="6"/>
    </row>
    <row r="12" spans="1:26" ht="18.75" customHeight="1" x14ac:dyDescent="0.3">
      <c r="A12" s="218" t="s">
        <v>16</v>
      </c>
      <c r="B12" s="219"/>
      <c r="C12" s="335"/>
      <c r="D12" s="220"/>
      <c r="E12" s="220"/>
      <c r="F12" s="221"/>
      <c r="G12" s="336"/>
      <c r="H12" s="220"/>
      <c r="I12" s="220"/>
      <c r="J12" s="221"/>
      <c r="K12" s="335"/>
      <c r="L12" s="220"/>
      <c r="M12" s="220"/>
      <c r="N12" s="221"/>
      <c r="O12" s="32"/>
      <c r="P12" s="32"/>
      <c r="Q12" s="32"/>
      <c r="R12" s="33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3">
      <c r="A13" s="214" t="s">
        <v>11</v>
      </c>
      <c r="B13" s="215" t="s">
        <v>12</v>
      </c>
      <c r="C13" s="164">
        <v>9699</v>
      </c>
      <c r="D13" s="19">
        <f>ROUND(C13/18,2)</f>
        <v>538.83000000000004</v>
      </c>
      <c r="E13" s="19"/>
      <c r="F13" s="20">
        <f>SUM(D13,E14:E15)</f>
        <v>610.66000000000008</v>
      </c>
      <c r="G13" s="46">
        <v>7426</v>
      </c>
      <c r="H13" s="19">
        <f>ROUND(G13/18,2)</f>
        <v>412.56</v>
      </c>
      <c r="I13" s="19"/>
      <c r="J13" s="20">
        <f>SUM(H13,I14:I15)</f>
        <v>490.31</v>
      </c>
      <c r="K13" s="164">
        <v>354</v>
      </c>
      <c r="L13" s="19">
        <f>ROUND(K13/18,2)</f>
        <v>19.670000000000002</v>
      </c>
      <c r="M13" s="19"/>
      <c r="N13" s="20">
        <f>SUM(L13,M14:M15)</f>
        <v>22.67</v>
      </c>
      <c r="O13" s="22">
        <f>SUM(K13,C13,G13)</f>
        <v>17479</v>
      </c>
      <c r="P13" s="22">
        <f>ROUND(O13/36,2)</f>
        <v>485.53</v>
      </c>
      <c r="Q13" s="22"/>
      <c r="R13" s="23">
        <f>SUM(P13,Q14:Q15)</f>
        <v>561.81999999999994</v>
      </c>
      <c r="S13" s="6"/>
      <c r="T13" s="6"/>
      <c r="U13" s="6"/>
      <c r="V13" s="6"/>
      <c r="W13" s="6"/>
      <c r="X13" s="6"/>
      <c r="Y13" s="6"/>
      <c r="Z13" s="6"/>
    </row>
    <row r="14" spans="1:26" ht="18.75" customHeight="1" x14ac:dyDescent="0.3">
      <c r="A14" s="214"/>
      <c r="B14" s="215" t="s">
        <v>13</v>
      </c>
      <c r="C14" s="164">
        <v>622</v>
      </c>
      <c r="D14" s="19">
        <f>ROUND(C14/12,2)</f>
        <v>51.83</v>
      </c>
      <c r="E14" s="19">
        <f>D14*1</f>
        <v>51.83</v>
      </c>
      <c r="F14" s="20"/>
      <c r="G14" s="46">
        <v>783</v>
      </c>
      <c r="H14" s="19">
        <f>ROUND(G14/12,2)</f>
        <v>65.25</v>
      </c>
      <c r="I14" s="19">
        <f>H14*1</f>
        <v>65.25</v>
      </c>
      <c r="J14" s="20"/>
      <c r="K14" s="164">
        <v>36</v>
      </c>
      <c r="L14" s="19">
        <f>ROUND(K14/12,2)</f>
        <v>3</v>
      </c>
      <c r="M14" s="19">
        <f>L14*1</f>
        <v>3</v>
      </c>
      <c r="N14" s="20"/>
      <c r="O14" s="22">
        <f>SUM(K14,C14,G14)</f>
        <v>1441</v>
      </c>
      <c r="P14" s="22">
        <f t="shared" ref="P14:P15" si="4">ROUND(O14/24,2)</f>
        <v>60.04</v>
      </c>
      <c r="Q14" s="22">
        <f t="shared" ref="Q14:Q15" si="5">P14*1</f>
        <v>60.04</v>
      </c>
      <c r="R14" s="23"/>
      <c r="S14" s="6"/>
      <c r="T14" s="6"/>
      <c r="U14" s="6"/>
      <c r="V14" s="6"/>
      <c r="W14" s="6"/>
      <c r="X14" s="6"/>
      <c r="Y14" s="6"/>
      <c r="Z14" s="6"/>
    </row>
    <row r="15" spans="1:26" ht="18.75" customHeight="1" thickBot="1" x14ac:dyDescent="0.35">
      <c r="A15" s="216"/>
      <c r="B15" s="217" t="s">
        <v>14</v>
      </c>
      <c r="C15" s="332">
        <v>240</v>
      </c>
      <c r="D15" s="25">
        <f>ROUND(C15/12,2)</f>
        <v>20</v>
      </c>
      <c r="E15" s="25">
        <f>D15*1</f>
        <v>20</v>
      </c>
      <c r="F15" s="26"/>
      <c r="G15" s="333">
        <v>150</v>
      </c>
      <c r="H15" s="25">
        <f>ROUND(G15/12,2)</f>
        <v>12.5</v>
      </c>
      <c r="I15" s="25">
        <f>H15*1</f>
        <v>12.5</v>
      </c>
      <c r="J15" s="26"/>
      <c r="K15" s="332"/>
      <c r="L15" s="25">
        <f>ROUND(K15/12,2)</f>
        <v>0</v>
      </c>
      <c r="M15" s="25">
        <f>L15*1</f>
        <v>0</v>
      </c>
      <c r="N15" s="26"/>
      <c r="O15" s="28">
        <f>SUM(K15,C15,G15)</f>
        <v>390</v>
      </c>
      <c r="P15" s="28">
        <f t="shared" si="4"/>
        <v>16.25</v>
      </c>
      <c r="Q15" s="28">
        <f t="shared" si="5"/>
        <v>16.25</v>
      </c>
      <c r="R15" s="29"/>
      <c r="S15" s="6"/>
      <c r="T15" s="6"/>
      <c r="U15" s="6"/>
      <c r="V15" s="6"/>
      <c r="W15" s="6"/>
      <c r="X15" s="6"/>
      <c r="Y15" s="6"/>
      <c r="Z15" s="6"/>
    </row>
    <row r="16" spans="1:26" ht="18.75" customHeight="1" x14ac:dyDescent="0.3">
      <c r="A16" s="218" t="s">
        <v>17</v>
      </c>
      <c r="B16" s="222"/>
      <c r="C16" s="335"/>
      <c r="D16" s="220"/>
      <c r="E16" s="220"/>
      <c r="F16" s="221"/>
      <c r="G16" s="336"/>
      <c r="H16" s="220"/>
      <c r="I16" s="220"/>
      <c r="J16" s="221"/>
      <c r="K16" s="335"/>
      <c r="L16" s="220"/>
      <c r="M16" s="220"/>
      <c r="N16" s="221"/>
      <c r="O16" s="31"/>
      <c r="P16" s="32"/>
      <c r="Q16" s="32"/>
      <c r="R16" s="33"/>
      <c r="S16" s="6"/>
      <c r="T16" s="6"/>
      <c r="U16" s="6"/>
      <c r="V16" s="6"/>
      <c r="W16" s="6"/>
      <c r="X16" s="6"/>
      <c r="Y16" s="6"/>
      <c r="Z16" s="6"/>
    </row>
    <row r="17" spans="1:26" ht="18.75" customHeight="1" x14ac:dyDescent="0.3">
      <c r="A17" s="223" t="s">
        <v>11</v>
      </c>
      <c r="B17" s="224" t="s">
        <v>12</v>
      </c>
      <c r="C17" s="335">
        <f>231+8623</f>
        <v>8854</v>
      </c>
      <c r="D17" s="220">
        <f>ROUND(C17/18,2)</f>
        <v>491.89</v>
      </c>
      <c r="E17" s="220"/>
      <c r="F17" s="221">
        <f>SUM(D17,E18:E19)</f>
        <v>491.89</v>
      </c>
      <c r="G17" s="336">
        <v>1074</v>
      </c>
      <c r="H17" s="220">
        <f>ROUND(G17/18,2)</f>
        <v>59.67</v>
      </c>
      <c r="I17" s="220"/>
      <c r="J17" s="221">
        <f>SUM(H17,I18:I19)</f>
        <v>59.67</v>
      </c>
      <c r="K17" s="335">
        <v>396</v>
      </c>
      <c r="L17" s="220">
        <f>ROUND(K17/18,2)</f>
        <v>22</v>
      </c>
      <c r="M17" s="220"/>
      <c r="N17" s="221">
        <f>SUM(L17,M18:M19)</f>
        <v>22</v>
      </c>
      <c r="O17" s="32">
        <f t="shared" ref="O17:O46" si="6">SUM(K17,C17,G17)</f>
        <v>10324</v>
      </c>
      <c r="P17" s="32">
        <f>ROUND(O17/36,2)</f>
        <v>286.77999999999997</v>
      </c>
      <c r="Q17" s="32"/>
      <c r="R17" s="33">
        <f>SUM(P17,Q18:Q19)</f>
        <v>286.77999999999997</v>
      </c>
      <c r="S17" s="6"/>
      <c r="T17" s="6"/>
      <c r="U17" s="6"/>
      <c r="V17" s="6"/>
      <c r="W17" s="6"/>
      <c r="X17" s="6"/>
      <c r="Y17" s="6"/>
      <c r="Z17" s="6"/>
    </row>
    <row r="18" spans="1:26" ht="18.75" customHeight="1" x14ac:dyDescent="0.3">
      <c r="A18" s="218"/>
      <c r="B18" s="224" t="s">
        <v>13</v>
      </c>
      <c r="C18" s="335"/>
      <c r="D18" s="220">
        <f>ROUND(C18/12,2)</f>
        <v>0</v>
      </c>
      <c r="E18" s="220">
        <f>D18*1</f>
        <v>0</v>
      </c>
      <c r="F18" s="221"/>
      <c r="G18" s="336"/>
      <c r="H18" s="220">
        <f>ROUND(G18/12,2)</f>
        <v>0</v>
      </c>
      <c r="I18" s="220">
        <f>H18*1</f>
        <v>0</v>
      </c>
      <c r="J18" s="221"/>
      <c r="K18" s="335"/>
      <c r="L18" s="220">
        <f>ROUND(K18/12,2)</f>
        <v>0</v>
      </c>
      <c r="M18" s="220">
        <f>L18*1</f>
        <v>0</v>
      </c>
      <c r="N18" s="221"/>
      <c r="O18" s="31">
        <f t="shared" si="6"/>
        <v>0</v>
      </c>
      <c r="P18" s="32">
        <f t="shared" ref="P18:P19" si="7">ROUND(O18/24,2)</f>
        <v>0</v>
      </c>
      <c r="Q18" s="32">
        <f t="shared" ref="Q18:Q19" si="8">P18*1</f>
        <v>0</v>
      </c>
      <c r="R18" s="33"/>
      <c r="S18" s="6"/>
      <c r="T18" s="6"/>
      <c r="U18" s="6"/>
      <c r="V18" s="6"/>
      <c r="W18" s="6"/>
      <c r="X18" s="6"/>
      <c r="Y18" s="6"/>
      <c r="Z18" s="6"/>
    </row>
    <row r="19" spans="1:26" ht="18.75" customHeight="1" x14ac:dyDescent="0.3">
      <c r="A19" s="218"/>
      <c r="B19" s="224" t="s">
        <v>14</v>
      </c>
      <c r="C19" s="335"/>
      <c r="D19" s="220">
        <f>ROUND(C19/12,2)</f>
        <v>0</v>
      </c>
      <c r="E19" s="220">
        <f>D19*1</f>
        <v>0</v>
      </c>
      <c r="F19" s="221"/>
      <c r="G19" s="336"/>
      <c r="H19" s="220">
        <f>ROUND(G19/12,2)</f>
        <v>0</v>
      </c>
      <c r="I19" s="220">
        <f>H19*1</f>
        <v>0</v>
      </c>
      <c r="J19" s="221"/>
      <c r="K19" s="335"/>
      <c r="L19" s="220">
        <f>ROUND(K19/12,2)</f>
        <v>0</v>
      </c>
      <c r="M19" s="220">
        <f>L19*1</f>
        <v>0</v>
      </c>
      <c r="N19" s="221"/>
      <c r="O19" s="31">
        <f t="shared" si="6"/>
        <v>0</v>
      </c>
      <c r="P19" s="32">
        <f t="shared" si="7"/>
        <v>0</v>
      </c>
      <c r="Q19" s="32">
        <f t="shared" si="8"/>
        <v>0</v>
      </c>
      <c r="R19" s="33"/>
      <c r="S19" s="6"/>
      <c r="T19" s="6"/>
      <c r="U19" s="6"/>
      <c r="V19" s="6"/>
      <c r="W19" s="6"/>
      <c r="X19" s="6"/>
      <c r="Y19" s="6"/>
      <c r="Z19" s="6"/>
    </row>
    <row r="20" spans="1:26" ht="18.75" customHeight="1" x14ac:dyDescent="0.3">
      <c r="A20" s="214" t="s">
        <v>18</v>
      </c>
      <c r="B20" s="215" t="s">
        <v>12</v>
      </c>
      <c r="C20" s="164"/>
      <c r="D20" s="19">
        <f>ROUND(C20/18,2)</f>
        <v>0</v>
      </c>
      <c r="E20" s="19"/>
      <c r="F20" s="20">
        <f>SUM(D20,E21:E22)</f>
        <v>0</v>
      </c>
      <c r="G20" s="46"/>
      <c r="H20" s="19">
        <f>ROUND(G20/18,2)</f>
        <v>0</v>
      </c>
      <c r="I20" s="19"/>
      <c r="J20" s="20">
        <f>SUM(H20,I21:I22)</f>
        <v>0</v>
      </c>
      <c r="K20" s="164"/>
      <c r="L20" s="19">
        <f>ROUND(K20/18,2)</f>
        <v>0</v>
      </c>
      <c r="M20" s="19"/>
      <c r="N20" s="20">
        <f>SUM(L20,M21:M22)</f>
        <v>0</v>
      </c>
      <c r="O20" s="22">
        <f t="shared" si="6"/>
        <v>0</v>
      </c>
      <c r="P20" s="22">
        <f>ROUND(O20/36,2)</f>
        <v>0</v>
      </c>
      <c r="Q20" s="22"/>
      <c r="R20" s="23">
        <f>SUM(P20,Q21:Q22)</f>
        <v>0</v>
      </c>
      <c r="S20" s="6"/>
      <c r="T20" s="6"/>
      <c r="U20" s="6"/>
      <c r="V20" s="6"/>
      <c r="W20" s="6"/>
      <c r="X20" s="6"/>
      <c r="Y20" s="6"/>
      <c r="Z20" s="6"/>
    </row>
    <row r="21" spans="1:26" ht="18.75" customHeight="1" x14ac:dyDescent="0.3">
      <c r="A21" s="225"/>
      <c r="B21" s="215" t="s">
        <v>13</v>
      </c>
      <c r="C21" s="164"/>
      <c r="D21" s="19">
        <f>ROUND(C21/12,2)</f>
        <v>0</v>
      </c>
      <c r="E21" s="220">
        <f>D21*1</f>
        <v>0</v>
      </c>
      <c r="F21" s="20"/>
      <c r="G21" s="46"/>
      <c r="H21" s="19">
        <f>ROUND(G21/12,2)</f>
        <v>0</v>
      </c>
      <c r="I21" s="220">
        <f>H21*1</f>
        <v>0</v>
      </c>
      <c r="J21" s="20"/>
      <c r="K21" s="164"/>
      <c r="L21" s="19">
        <f>ROUND(K21/12,2)</f>
        <v>0</v>
      </c>
      <c r="M21" s="220">
        <f>L21*1</f>
        <v>0</v>
      </c>
      <c r="N21" s="20"/>
      <c r="O21" s="22">
        <f t="shared" si="6"/>
        <v>0</v>
      </c>
      <c r="P21" s="22">
        <f t="shared" ref="P21:P22" si="9">ROUND(O21/24,2)</f>
        <v>0</v>
      </c>
      <c r="Q21" s="22">
        <f t="shared" ref="Q21:Q22" si="10">P21*1</f>
        <v>0</v>
      </c>
      <c r="R21" s="23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3">
      <c r="A22" s="225"/>
      <c r="B22" s="215" t="s">
        <v>14</v>
      </c>
      <c r="C22" s="164"/>
      <c r="D22" s="19">
        <f>ROUND(C22/12,2)</f>
        <v>0</v>
      </c>
      <c r="E22" s="220">
        <f>D22*1</f>
        <v>0</v>
      </c>
      <c r="F22" s="20"/>
      <c r="G22" s="46"/>
      <c r="H22" s="19">
        <f>ROUND(G22/12,2)</f>
        <v>0</v>
      </c>
      <c r="I22" s="220">
        <f>H22*1</f>
        <v>0</v>
      </c>
      <c r="J22" s="20"/>
      <c r="K22" s="164"/>
      <c r="L22" s="19">
        <f>ROUND(K22/12,2)</f>
        <v>0</v>
      </c>
      <c r="M22" s="220">
        <f>L22*1</f>
        <v>0</v>
      </c>
      <c r="N22" s="20"/>
      <c r="O22" s="22">
        <f t="shared" si="6"/>
        <v>0</v>
      </c>
      <c r="P22" s="22">
        <f t="shared" si="9"/>
        <v>0</v>
      </c>
      <c r="Q22" s="22">
        <f t="shared" si="10"/>
        <v>0</v>
      </c>
      <c r="R22" s="23"/>
      <c r="S22" s="6"/>
      <c r="T22" s="6"/>
      <c r="U22" s="6"/>
      <c r="V22" s="6"/>
      <c r="W22" s="6"/>
      <c r="X22" s="6"/>
      <c r="Y22" s="6"/>
      <c r="Z22" s="6"/>
    </row>
    <row r="23" spans="1:26" ht="18.75" customHeight="1" x14ac:dyDescent="0.3">
      <c r="A23" s="214" t="s">
        <v>19</v>
      </c>
      <c r="B23" s="215" t="s">
        <v>12</v>
      </c>
      <c r="C23" s="164"/>
      <c r="D23" s="19">
        <f>ROUND(C23/18,2)</f>
        <v>0</v>
      </c>
      <c r="E23" s="19"/>
      <c r="F23" s="20">
        <f>SUM(D23,E24:E25)</f>
        <v>0</v>
      </c>
      <c r="G23" s="46"/>
      <c r="H23" s="19">
        <f>ROUND(G23/18,2)</f>
        <v>0</v>
      </c>
      <c r="I23" s="19"/>
      <c r="J23" s="20">
        <f>SUM(H23,I24:I25)</f>
        <v>0</v>
      </c>
      <c r="K23" s="164"/>
      <c r="L23" s="19">
        <f>ROUND(K23/18,2)</f>
        <v>0</v>
      </c>
      <c r="M23" s="19"/>
      <c r="N23" s="20">
        <f>SUM(L23,M24:M25)</f>
        <v>0</v>
      </c>
      <c r="O23" s="22">
        <f t="shared" si="6"/>
        <v>0</v>
      </c>
      <c r="P23" s="22">
        <f>ROUND(O23/36,2)</f>
        <v>0</v>
      </c>
      <c r="Q23" s="22"/>
      <c r="R23" s="23">
        <f>SUM(P23,Q24:Q25)</f>
        <v>0</v>
      </c>
      <c r="S23" s="6"/>
      <c r="T23" s="6"/>
      <c r="U23" s="6"/>
      <c r="V23" s="6"/>
      <c r="W23" s="6"/>
      <c r="X23" s="6"/>
      <c r="Y23" s="6"/>
      <c r="Z23" s="6"/>
    </row>
    <row r="24" spans="1:26" ht="18.75" customHeight="1" x14ac:dyDescent="0.3">
      <c r="A24" s="225"/>
      <c r="B24" s="215" t="s">
        <v>13</v>
      </c>
      <c r="C24" s="164"/>
      <c r="D24" s="19">
        <f>ROUND(C24/12,2)</f>
        <v>0</v>
      </c>
      <c r="E24" s="220">
        <f>D24*1</f>
        <v>0</v>
      </c>
      <c r="F24" s="20"/>
      <c r="G24" s="46"/>
      <c r="H24" s="19">
        <f>ROUND(G24/12,2)</f>
        <v>0</v>
      </c>
      <c r="I24" s="220">
        <f>H24*1</f>
        <v>0</v>
      </c>
      <c r="J24" s="20"/>
      <c r="K24" s="164"/>
      <c r="L24" s="19">
        <f>ROUND(K24/12,2)</f>
        <v>0</v>
      </c>
      <c r="M24" s="220">
        <f>L24*1</f>
        <v>0</v>
      </c>
      <c r="N24" s="20"/>
      <c r="O24" s="22">
        <f t="shared" si="6"/>
        <v>0</v>
      </c>
      <c r="P24" s="22">
        <f t="shared" ref="P24:P25" si="11">ROUND(O24/24,2)</f>
        <v>0</v>
      </c>
      <c r="Q24" s="22">
        <f t="shared" ref="Q24:Q25" si="12">P24*1</f>
        <v>0</v>
      </c>
      <c r="R24" s="23"/>
      <c r="S24" s="6"/>
      <c r="T24" s="6"/>
      <c r="U24" s="6"/>
      <c r="V24" s="6"/>
      <c r="W24" s="6"/>
      <c r="X24" s="6"/>
      <c r="Y24" s="6"/>
      <c r="Z24" s="6"/>
    </row>
    <row r="25" spans="1:26" ht="18.75" customHeight="1" x14ac:dyDescent="0.3">
      <c r="A25" s="225"/>
      <c r="B25" s="215" t="s">
        <v>14</v>
      </c>
      <c r="C25" s="164"/>
      <c r="D25" s="19">
        <f>ROUND(C25/12,2)</f>
        <v>0</v>
      </c>
      <c r="E25" s="220">
        <f>D25*1</f>
        <v>0</v>
      </c>
      <c r="F25" s="20"/>
      <c r="G25" s="46"/>
      <c r="H25" s="19">
        <f>ROUND(G25/12,2)</f>
        <v>0</v>
      </c>
      <c r="I25" s="220">
        <f>H25*1</f>
        <v>0</v>
      </c>
      <c r="J25" s="20"/>
      <c r="K25" s="164"/>
      <c r="L25" s="19">
        <f>ROUND(K25/12,2)</f>
        <v>0</v>
      </c>
      <c r="M25" s="220">
        <f>L25*1</f>
        <v>0</v>
      </c>
      <c r="N25" s="20"/>
      <c r="O25" s="22">
        <f t="shared" si="6"/>
        <v>0</v>
      </c>
      <c r="P25" s="22">
        <f t="shared" si="11"/>
        <v>0</v>
      </c>
      <c r="Q25" s="22">
        <f t="shared" si="12"/>
        <v>0</v>
      </c>
      <c r="R25" s="23"/>
      <c r="S25" s="6"/>
      <c r="T25" s="6"/>
      <c r="U25" s="6"/>
      <c r="V25" s="6"/>
      <c r="W25" s="6"/>
      <c r="X25" s="6"/>
      <c r="Y25" s="6"/>
      <c r="Z25" s="6"/>
    </row>
    <row r="26" spans="1:26" ht="18.75" customHeight="1" x14ac:dyDescent="0.3">
      <c r="A26" s="214" t="s">
        <v>20</v>
      </c>
      <c r="B26" s="215" t="s">
        <v>12</v>
      </c>
      <c r="C26" s="164"/>
      <c r="D26" s="19">
        <f>ROUND(C26/18,2)</f>
        <v>0</v>
      </c>
      <c r="E26" s="19"/>
      <c r="F26" s="20">
        <f>SUM(D26,E27:E28)</f>
        <v>0</v>
      </c>
      <c r="G26" s="46"/>
      <c r="H26" s="19">
        <f>ROUND(G26/18,2)</f>
        <v>0</v>
      </c>
      <c r="I26" s="19"/>
      <c r="J26" s="20">
        <f>SUM(H26,I27:I28)</f>
        <v>0</v>
      </c>
      <c r="K26" s="164"/>
      <c r="L26" s="19">
        <f>ROUND(K26/18,2)</f>
        <v>0</v>
      </c>
      <c r="M26" s="19"/>
      <c r="N26" s="20">
        <f>SUM(L26,M27:M28)</f>
        <v>0</v>
      </c>
      <c r="O26" s="22">
        <f t="shared" si="6"/>
        <v>0</v>
      </c>
      <c r="P26" s="22">
        <f>ROUND(O26/36,2)</f>
        <v>0</v>
      </c>
      <c r="Q26" s="22"/>
      <c r="R26" s="23">
        <f>SUM(P26,Q27:Q28)</f>
        <v>0</v>
      </c>
      <c r="S26" s="6"/>
      <c r="T26" s="6"/>
      <c r="U26" s="6"/>
      <c r="V26" s="6"/>
      <c r="W26" s="6"/>
      <c r="X26" s="6"/>
      <c r="Y26" s="6"/>
      <c r="Z26" s="6"/>
    </row>
    <row r="27" spans="1:26" ht="18.75" customHeight="1" x14ac:dyDescent="0.3">
      <c r="A27" s="225"/>
      <c r="B27" s="215" t="s">
        <v>13</v>
      </c>
      <c r="C27" s="164"/>
      <c r="D27" s="19">
        <f>ROUND(C27/12,2)</f>
        <v>0</v>
      </c>
      <c r="E27" s="220">
        <f>D27*1</f>
        <v>0</v>
      </c>
      <c r="F27" s="20"/>
      <c r="G27" s="46"/>
      <c r="H27" s="19">
        <f>ROUND(G27/12,2)</f>
        <v>0</v>
      </c>
      <c r="I27" s="220">
        <f>H27*1</f>
        <v>0</v>
      </c>
      <c r="J27" s="20"/>
      <c r="K27" s="164"/>
      <c r="L27" s="19">
        <f>ROUND(K27/12,2)</f>
        <v>0</v>
      </c>
      <c r="M27" s="220">
        <f>L27*1</f>
        <v>0</v>
      </c>
      <c r="N27" s="20"/>
      <c r="O27" s="22">
        <f t="shared" si="6"/>
        <v>0</v>
      </c>
      <c r="P27" s="22">
        <f t="shared" ref="P27:P28" si="13">ROUND(O27/24,2)</f>
        <v>0</v>
      </c>
      <c r="Q27" s="22">
        <f t="shared" ref="Q27:Q28" si="14">P27*1</f>
        <v>0</v>
      </c>
      <c r="R27" s="23"/>
      <c r="S27" s="6"/>
      <c r="T27" s="6"/>
      <c r="U27" s="6"/>
      <c r="V27" s="6"/>
      <c r="W27" s="6"/>
      <c r="X27" s="6"/>
      <c r="Y27" s="6"/>
      <c r="Z27" s="6"/>
    </row>
    <row r="28" spans="1:26" ht="18.75" customHeight="1" x14ac:dyDescent="0.3">
      <c r="A28" s="225"/>
      <c r="B28" s="215" t="s">
        <v>14</v>
      </c>
      <c r="C28" s="164"/>
      <c r="D28" s="19">
        <f>ROUND(C28/12,2)</f>
        <v>0</v>
      </c>
      <c r="E28" s="220">
        <f>D28*1</f>
        <v>0</v>
      </c>
      <c r="F28" s="20"/>
      <c r="G28" s="46"/>
      <c r="H28" s="19">
        <f>ROUND(G28/12,2)</f>
        <v>0</v>
      </c>
      <c r="I28" s="220">
        <f>H28*1</f>
        <v>0</v>
      </c>
      <c r="J28" s="20"/>
      <c r="K28" s="164"/>
      <c r="L28" s="19">
        <f>ROUND(K28/12,2)</f>
        <v>0</v>
      </c>
      <c r="M28" s="220">
        <f>L28*1</f>
        <v>0</v>
      </c>
      <c r="N28" s="20"/>
      <c r="O28" s="22">
        <f t="shared" si="6"/>
        <v>0</v>
      </c>
      <c r="P28" s="22">
        <f t="shared" si="13"/>
        <v>0</v>
      </c>
      <c r="Q28" s="22">
        <f t="shared" si="14"/>
        <v>0</v>
      </c>
      <c r="R28" s="23"/>
      <c r="S28" s="6"/>
      <c r="T28" s="6"/>
      <c r="U28" s="6"/>
      <c r="V28" s="6"/>
      <c r="W28" s="6"/>
      <c r="X28" s="6"/>
      <c r="Y28" s="6"/>
      <c r="Z28" s="6"/>
    </row>
    <row r="29" spans="1:26" ht="18.75" customHeight="1" x14ac:dyDescent="0.3">
      <c r="A29" s="214" t="s">
        <v>21</v>
      </c>
      <c r="B29" s="215" t="s">
        <v>12</v>
      </c>
      <c r="C29" s="164"/>
      <c r="D29" s="19">
        <f>ROUND(C29/18,2)</f>
        <v>0</v>
      </c>
      <c r="E29" s="19"/>
      <c r="F29" s="20">
        <f>SUM(D29,E30:E31)</f>
        <v>0</v>
      </c>
      <c r="G29" s="46"/>
      <c r="H29" s="19">
        <f>ROUND(G29/18,2)</f>
        <v>0</v>
      </c>
      <c r="I29" s="19"/>
      <c r="J29" s="20">
        <f>SUM(H29,I30:I31)</f>
        <v>0</v>
      </c>
      <c r="K29" s="164"/>
      <c r="L29" s="19">
        <f>ROUND(K29/18,2)</f>
        <v>0</v>
      </c>
      <c r="M29" s="19"/>
      <c r="N29" s="20">
        <f>SUM(L29,M30:M31)</f>
        <v>0</v>
      </c>
      <c r="O29" s="22">
        <f t="shared" si="6"/>
        <v>0</v>
      </c>
      <c r="P29" s="22">
        <f>ROUND(O29/36,2)</f>
        <v>0</v>
      </c>
      <c r="Q29" s="22"/>
      <c r="R29" s="23">
        <f>SUM(P29,Q30:Q31)</f>
        <v>0</v>
      </c>
      <c r="S29" s="6"/>
      <c r="T29" s="6"/>
      <c r="U29" s="6"/>
      <c r="V29" s="6"/>
      <c r="W29" s="6"/>
      <c r="X29" s="6"/>
      <c r="Y29" s="6"/>
      <c r="Z29" s="6"/>
    </row>
    <row r="30" spans="1:26" ht="18.75" customHeight="1" x14ac:dyDescent="0.3">
      <c r="A30" s="225"/>
      <c r="B30" s="215" t="s">
        <v>13</v>
      </c>
      <c r="C30" s="164"/>
      <c r="D30" s="19">
        <f>ROUND(C30/12,2)</f>
        <v>0</v>
      </c>
      <c r="E30" s="220">
        <f>D30*1</f>
        <v>0</v>
      </c>
      <c r="F30" s="20"/>
      <c r="G30" s="46"/>
      <c r="H30" s="19">
        <f>ROUND(G30/12,2)</f>
        <v>0</v>
      </c>
      <c r="I30" s="220">
        <f>H30*1</f>
        <v>0</v>
      </c>
      <c r="J30" s="20"/>
      <c r="K30" s="164"/>
      <c r="L30" s="19">
        <f>ROUND(K30/12,2)</f>
        <v>0</v>
      </c>
      <c r="M30" s="220">
        <f>L30*1</f>
        <v>0</v>
      </c>
      <c r="N30" s="20"/>
      <c r="O30" s="22">
        <f t="shared" si="6"/>
        <v>0</v>
      </c>
      <c r="P30" s="22">
        <f t="shared" ref="P30:P31" si="15">ROUND(O30/24,2)</f>
        <v>0</v>
      </c>
      <c r="Q30" s="22">
        <f t="shared" ref="Q30:Q31" si="16">P30*1</f>
        <v>0</v>
      </c>
      <c r="R30" s="23"/>
      <c r="S30" s="6"/>
      <c r="T30" s="6"/>
      <c r="U30" s="6"/>
      <c r="V30" s="6"/>
      <c r="W30" s="6"/>
      <c r="X30" s="6"/>
      <c r="Y30" s="6"/>
      <c r="Z30" s="6"/>
    </row>
    <row r="31" spans="1:26" ht="18.75" customHeight="1" x14ac:dyDescent="0.3">
      <c r="A31" s="225"/>
      <c r="B31" s="215" t="s">
        <v>14</v>
      </c>
      <c r="C31" s="164"/>
      <c r="D31" s="19">
        <f>ROUND(C31/12,2)</f>
        <v>0</v>
      </c>
      <c r="E31" s="220">
        <f>D31*1</f>
        <v>0</v>
      </c>
      <c r="F31" s="20"/>
      <c r="G31" s="46"/>
      <c r="H31" s="19">
        <f>ROUND(G31/12,2)</f>
        <v>0</v>
      </c>
      <c r="I31" s="220">
        <f>H31*1</f>
        <v>0</v>
      </c>
      <c r="J31" s="20"/>
      <c r="K31" s="164"/>
      <c r="L31" s="19">
        <f>ROUND(K31/12,2)</f>
        <v>0</v>
      </c>
      <c r="M31" s="220">
        <f>L31*1</f>
        <v>0</v>
      </c>
      <c r="N31" s="20"/>
      <c r="O31" s="22">
        <f t="shared" si="6"/>
        <v>0</v>
      </c>
      <c r="P31" s="22">
        <f t="shared" si="15"/>
        <v>0</v>
      </c>
      <c r="Q31" s="22">
        <f t="shared" si="16"/>
        <v>0</v>
      </c>
      <c r="R31" s="23"/>
      <c r="S31" s="6"/>
      <c r="T31" s="6"/>
      <c r="U31" s="6"/>
      <c r="V31" s="6"/>
      <c r="W31" s="6"/>
      <c r="X31" s="6"/>
      <c r="Y31" s="6"/>
      <c r="Z31" s="6"/>
    </row>
    <row r="32" spans="1:26" ht="18.75" customHeight="1" x14ac:dyDescent="0.3">
      <c r="A32" s="214" t="s">
        <v>22</v>
      </c>
      <c r="B32" s="215" t="s">
        <v>12</v>
      </c>
      <c r="C32" s="164"/>
      <c r="D32" s="19">
        <f>ROUND(C32/18,2)</f>
        <v>0</v>
      </c>
      <c r="E32" s="19"/>
      <c r="F32" s="20">
        <f>SUM(D32,E33:E34)</f>
        <v>0</v>
      </c>
      <c r="G32" s="46"/>
      <c r="H32" s="19">
        <f>ROUND(G32/18,2)</f>
        <v>0</v>
      </c>
      <c r="I32" s="19"/>
      <c r="J32" s="20">
        <f>SUM(H32,I33:I34)</f>
        <v>0</v>
      </c>
      <c r="K32" s="164"/>
      <c r="L32" s="19">
        <f>ROUND(K32/18,2)</f>
        <v>0</v>
      </c>
      <c r="M32" s="19"/>
      <c r="N32" s="20">
        <f>SUM(L32,M33:M34)</f>
        <v>0</v>
      </c>
      <c r="O32" s="22">
        <f t="shared" si="6"/>
        <v>0</v>
      </c>
      <c r="P32" s="22">
        <f>ROUND(O32/36,2)</f>
        <v>0</v>
      </c>
      <c r="Q32" s="22"/>
      <c r="R32" s="23">
        <f>SUM(P32,Q33:Q34)</f>
        <v>0</v>
      </c>
      <c r="S32" s="6"/>
      <c r="T32" s="6"/>
      <c r="U32" s="6"/>
      <c r="V32" s="6"/>
      <c r="W32" s="6"/>
      <c r="X32" s="6"/>
      <c r="Y32" s="6"/>
      <c r="Z32" s="6"/>
    </row>
    <row r="33" spans="1:26" ht="18.75" customHeight="1" x14ac:dyDescent="0.3">
      <c r="A33" s="225"/>
      <c r="B33" s="215" t="s">
        <v>13</v>
      </c>
      <c r="C33" s="164"/>
      <c r="D33" s="19">
        <f>ROUND(C33/12,2)</f>
        <v>0</v>
      </c>
      <c r="E33" s="220">
        <f>D33*1</f>
        <v>0</v>
      </c>
      <c r="F33" s="20"/>
      <c r="G33" s="46"/>
      <c r="H33" s="19">
        <f>ROUND(G33/12,2)</f>
        <v>0</v>
      </c>
      <c r="I33" s="220">
        <f>H33*1</f>
        <v>0</v>
      </c>
      <c r="J33" s="20"/>
      <c r="K33" s="164"/>
      <c r="L33" s="19">
        <f>ROUND(K33/12,2)</f>
        <v>0</v>
      </c>
      <c r="M33" s="220">
        <f>L33*1</f>
        <v>0</v>
      </c>
      <c r="N33" s="20"/>
      <c r="O33" s="22">
        <f t="shared" si="6"/>
        <v>0</v>
      </c>
      <c r="P33" s="22">
        <f t="shared" ref="P33:P34" si="17">ROUND(O33/24,2)</f>
        <v>0</v>
      </c>
      <c r="Q33" s="22">
        <f t="shared" ref="Q33:Q34" si="18">P33*1</f>
        <v>0</v>
      </c>
      <c r="R33" s="23"/>
      <c r="S33" s="6"/>
      <c r="T33" s="6"/>
      <c r="U33" s="6"/>
      <c r="V33" s="6"/>
      <c r="W33" s="6"/>
      <c r="X33" s="6"/>
      <c r="Y33" s="6"/>
      <c r="Z33" s="6"/>
    </row>
    <row r="34" spans="1:26" ht="18.75" customHeight="1" x14ac:dyDescent="0.3">
      <c r="A34" s="225"/>
      <c r="B34" s="215" t="s">
        <v>14</v>
      </c>
      <c r="C34" s="164"/>
      <c r="D34" s="19">
        <f>ROUND(C34/12,2)</f>
        <v>0</v>
      </c>
      <c r="E34" s="220">
        <f>D34*1</f>
        <v>0</v>
      </c>
      <c r="F34" s="20"/>
      <c r="G34" s="46"/>
      <c r="H34" s="19">
        <f>ROUND(G34/12,2)</f>
        <v>0</v>
      </c>
      <c r="I34" s="220">
        <f>H34*1</f>
        <v>0</v>
      </c>
      <c r="J34" s="20"/>
      <c r="K34" s="164"/>
      <c r="L34" s="19">
        <f>ROUND(K34/12,2)</f>
        <v>0</v>
      </c>
      <c r="M34" s="220">
        <f>L34*1</f>
        <v>0</v>
      </c>
      <c r="N34" s="20"/>
      <c r="O34" s="22">
        <f t="shared" si="6"/>
        <v>0</v>
      </c>
      <c r="P34" s="22">
        <f t="shared" si="17"/>
        <v>0</v>
      </c>
      <c r="Q34" s="22">
        <f t="shared" si="18"/>
        <v>0</v>
      </c>
      <c r="R34" s="23"/>
      <c r="S34" s="6"/>
      <c r="T34" s="6"/>
      <c r="U34" s="6"/>
      <c r="V34" s="6"/>
      <c r="W34" s="6"/>
      <c r="X34" s="6"/>
      <c r="Y34" s="6"/>
      <c r="Z34" s="6"/>
    </row>
    <row r="35" spans="1:26" ht="18.75" customHeight="1" x14ac:dyDescent="0.3">
      <c r="A35" s="214" t="s">
        <v>23</v>
      </c>
      <c r="B35" s="215" t="s">
        <v>12</v>
      </c>
      <c r="C35" s="164"/>
      <c r="D35" s="19">
        <f>ROUND(C35/18,2)</f>
        <v>0</v>
      </c>
      <c r="E35" s="19"/>
      <c r="F35" s="20">
        <f>SUM(D35,E36:E37)</f>
        <v>0</v>
      </c>
      <c r="G35" s="46"/>
      <c r="H35" s="19">
        <f>ROUND(G35/18,2)</f>
        <v>0</v>
      </c>
      <c r="I35" s="19"/>
      <c r="J35" s="20">
        <f>SUM(H35,I36:I37)</f>
        <v>0</v>
      </c>
      <c r="K35" s="164"/>
      <c r="L35" s="19">
        <f>ROUND(K35/18,2)</f>
        <v>0</v>
      </c>
      <c r="M35" s="19"/>
      <c r="N35" s="20">
        <f>SUM(L35,M36:M37)</f>
        <v>0</v>
      </c>
      <c r="O35" s="22">
        <f t="shared" si="6"/>
        <v>0</v>
      </c>
      <c r="P35" s="22">
        <f>ROUND(O35/36,2)</f>
        <v>0</v>
      </c>
      <c r="Q35" s="22"/>
      <c r="R35" s="23">
        <f>SUM(P35,Q36:Q37)</f>
        <v>0</v>
      </c>
      <c r="S35" s="6"/>
      <c r="T35" s="6"/>
      <c r="U35" s="6"/>
      <c r="V35" s="6"/>
      <c r="W35" s="6"/>
      <c r="X35" s="6"/>
      <c r="Y35" s="6"/>
      <c r="Z35" s="6"/>
    </row>
    <row r="36" spans="1:26" ht="18.75" customHeight="1" x14ac:dyDescent="0.3">
      <c r="A36" s="225"/>
      <c r="B36" s="215" t="s">
        <v>13</v>
      </c>
      <c r="C36" s="164"/>
      <c r="D36" s="19">
        <f>ROUND(C36/12,2)</f>
        <v>0</v>
      </c>
      <c r="E36" s="220">
        <f>D36*1</f>
        <v>0</v>
      </c>
      <c r="F36" s="20"/>
      <c r="G36" s="46"/>
      <c r="H36" s="19">
        <f>ROUND(G36/12,2)</f>
        <v>0</v>
      </c>
      <c r="I36" s="220">
        <f>H36*1</f>
        <v>0</v>
      </c>
      <c r="J36" s="20"/>
      <c r="K36" s="164"/>
      <c r="L36" s="19">
        <f>ROUND(K36/12,2)</f>
        <v>0</v>
      </c>
      <c r="M36" s="220">
        <f>L36*1</f>
        <v>0</v>
      </c>
      <c r="N36" s="20"/>
      <c r="O36" s="22">
        <f t="shared" si="6"/>
        <v>0</v>
      </c>
      <c r="P36" s="22">
        <f t="shared" ref="P36:P37" si="19">ROUND(O36/24,2)</f>
        <v>0</v>
      </c>
      <c r="Q36" s="22">
        <f t="shared" ref="Q36:Q37" si="20">P36*1</f>
        <v>0</v>
      </c>
      <c r="R36" s="23"/>
      <c r="S36" s="6"/>
      <c r="T36" s="6"/>
      <c r="U36" s="6"/>
      <c r="V36" s="6"/>
      <c r="W36" s="6"/>
      <c r="X36" s="6"/>
      <c r="Y36" s="6"/>
      <c r="Z36" s="6"/>
    </row>
    <row r="37" spans="1:26" ht="18.75" customHeight="1" x14ac:dyDescent="0.3">
      <c r="A37" s="225"/>
      <c r="B37" s="215" t="s">
        <v>14</v>
      </c>
      <c r="C37" s="164"/>
      <c r="D37" s="19">
        <f>ROUND(C37/12,2)</f>
        <v>0</v>
      </c>
      <c r="E37" s="220">
        <f>D37*1</f>
        <v>0</v>
      </c>
      <c r="F37" s="20"/>
      <c r="G37" s="46"/>
      <c r="H37" s="19">
        <f>ROUND(G37/12,2)</f>
        <v>0</v>
      </c>
      <c r="I37" s="220">
        <f>H37*1</f>
        <v>0</v>
      </c>
      <c r="J37" s="20"/>
      <c r="K37" s="164"/>
      <c r="L37" s="19">
        <f>ROUND(K37/12,2)</f>
        <v>0</v>
      </c>
      <c r="M37" s="220">
        <f>L37*1</f>
        <v>0</v>
      </c>
      <c r="N37" s="20"/>
      <c r="O37" s="22">
        <f t="shared" si="6"/>
        <v>0</v>
      </c>
      <c r="P37" s="22">
        <f t="shared" si="19"/>
        <v>0</v>
      </c>
      <c r="Q37" s="22">
        <f t="shared" si="20"/>
        <v>0</v>
      </c>
      <c r="R37" s="23"/>
      <c r="S37" s="6"/>
      <c r="T37" s="6"/>
      <c r="U37" s="6"/>
      <c r="V37" s="6"/>
      <c r="W37" s="6"/>
      <c r="X37" s="6"/>
      <c r="Y37" s="6"/>
      <c r="Z37" s="6"/>
    </row>
    <row r="38" spans="1:26" ht="18.75" customHeight="1" x14ac:dyDescent="0.3">
      <c r="A38" s="214" t="s">
        <v>24</v>
      </c>
      <c r="B38" s="215" t="s">
        <v>12</v>
      </c>
      <c r="C38" s="164"/>
      <c r="D38" s="19">
        <f>ROUND(C38/18,2)</f>
        <v>0</v>
      </c>
      <c r="E38" s="19"/>
      <c r="F38" s="20">
        <f>SUM(D38,E39:E40)</f>
        <v>0</v>
      </c>
      <c r="G38" s="46"/>
      <c r="H38" s="19">
        <f>ROUND(G38/18,2)</f>
        <v>0</v>
      </c>
      <c r="I38" s="19"/>
      <c r="J38" s="20">
        <f>SUM(H38,I39:I40)</f>
        <v>0</v>
      </c>
      <c r="K38" s="164"/>
      <c r="L38" s="19">
        <f>ROUND(K38/18,2)</f>
        <v>0</v>
      </c>
      <c r="M38" s="19"/>
      <c r="N38" s="20">
        <f>SUM(L38,M39:M40)</f>
        <v>0</v>
      </c>
      <c r="O38" s="22">
        <f t="shared" si="6"/>
        <v>0</v>
      </c>
      <c r="P38" s="22">
        <f>ROUND(O38/36,2)</f>
        <v>0</v>
      </c>
      <c r="Q38" s="22"/>
      <c r="R38" s="23">
        <f>SUM(P38,Q39:Q40)</f>
        <v>0</v>
      </c>
      <c r="S38" s="6"/>
      <c r="T38" s="6"/>
      <c r="U38" s="6"/>
      <c r="V38" s="6"/>
      <c r="W38" s="6"/>
      <c r="X38" s="6"/>
      <c r="Y38" s="6"/>
      <c r="Z38" s="6"/>
    </row>
    <row r="39" spans="1:26" ht="18.75" customHeight="1" x14ac:dyDescent="0.3">
      <c r="A39" s="225"/>
      <c r="B39" s="215" t="s">
        <v>13</v>
      </c>
      <c r="C39" s="164"/>
      <c r="D39" s="19">
        <f>ROUND(C39/12,2)</f>
        <v>0</v>
      </c>
      <c r="E39" s="220">
        <f>D39*1</f>
        <v>0</v>
      </c>
      <c r="F39" s="20"/>
      <c r="G39" s="46"/>
      <c r="H39" s="19">
        <f>ROUND(G39/12,2)</f>
        <v>0</v>
      </c>
      <c r="I39" s="220">
        <f>H39*1</f>
        <v>0</v>
      </c>
      <c r="J39" s="20"/>
      <c r="K39" s="164"/>
      <c r="L39" s="19">
        <f>ROUND(K39/12,2)</f>
        <v>0</v>
      </c>
      <c r="M39" s="220">
        <f>L39*1</f>
        <v>0</v>
      </c>
      <c r="N39" s="20"/>
      <c r="O39" s="22">
        <f t="shared" si="6"/>
        <v>0</v>
      </c>
      <c r="P39" s="22">
        <f t="shared" ref="P39:P40" si="21">ROUND(O39/24,2)</f>
        <v>0</v>
      </c>
      <c r="Q39" s="22">
        <f t="shared" ref="Q39:Q40" si="22">P39*1</f>
        <v>0</v>
      </c>
      <c r="R39" s="23"/>
      <c r="S39" s="6"/>
      <c r="T39" s="6"/>
      <c r="U39" s="6"/>
      <c r="V39" s="6"/>
      <c r="W39" s="6"/>
      <c r="X39" s="6"/>
      <c r="Y39" s="6"/>
      <c r="Z39" s="6"/>
    </row>
    <row r="40" spans="1:26" ht="18.75" customHeight="1" x14ac:dyDescent="0.3">
      <c r="A40" s="225"/>
      <c r="B40" s="215" t="s">
        <v>14</v>
      </c>
      <c r="C40" s="164"/>
      <c r="D40" s="19">
        <f>ROUND(C40/12,2)</f>
        <v>0</v>
      </c>
      <c r="E40" s="220">
        <f>D40*1</f>
        <v>0</v>
      </c>
      <c r="F40" s="20"/>
      <c r="G40" s="46"/>
      <c r="H40" s="19">
        <f>ROUND(G40/12,2)</f>
        <v>0</v>
      </c>
      <c r="I40" s="220">
        <f>H40*1</f>
        <v>0</v>
      </c>
      <c r="J40" s="20"/>
      <c r="K40" s="164"/>
      <c r="L40" s="19">
        <f>ROUND(K40/12,2)</f>
        <v>0</v>
      </c>
      <c r="M40" s="220">
        <f>L40*1</f>
        <v>0</v>
      </c>
      <c r="N40" s="20"/>
      <c r="O40" s="22">
        <f t="shared" si="6"/>
        <v>0</v>
      </c>
      <c r="P40" s="22">
        <f t="shared" si="21"/>
        <v>0</v>
      </c>
      <c r="Q40" s="22">
        <f t="shared" si="22"/>
        <v>0</v>
      </c>
      <c r="R40" s="23"/>
      <c r="S40" s="6"/>
      <c r="T40" s="6"/>
      <c r="U40" s="6"/>
      <c r="V40" s="6"/>
      <c r="W40" s="6"/>
      <c r="X40" s="6"/>
      <c r="Y40" s="6"/>
      <c r="Z40" s="6"/>
    </row>
    <row r="41" spans="1:26" ht="18.75" customHeight="1" x14ac:dyDescent="0.3">
      <c r="A41" s="214" t="s">
        <v>25</v>
      </c>
      <c r="B41" s="215" t="s">
        <v>12</v>
      </c>
      <c r="C41" s="164"/>
      <c r="D41" s="19">
        <f>ROUND(C41/18,2)</f>
        <v>0</v>
      </c>
      <c r="E41" s="19"/>
      <c r="F41" s="20">
        <f>SUM(D41,E42:E43)</f>
        <v>0</v>
      </c>
      <c r="G41" s="46"/>
      <c r="H41" s="19">
        <f>ROUND(G41/18,2)</f>
        <v>0</v>
      </c>
      <c r="I41" s="19"/>
      <c r="J41" s="20">
        <f>SUM(H41,I42:I43)</f>
        <v>0</v>
      </c>
      <c r="K41" s="164"/>
      <c r="L41" s="19">
        <f>ROUND(K41/18,2)</f>
        <v>0</v>
      </c>
      <c r="M41" s="19"/>
      <c r="N41" s="20">
        <f>SUM(L41,M42:M43)</f>
        <v>0</v>
      </c>
      <c r="O41" s="22">
        <f t="shared" si="6"/>
        <v>0</v>
      </c>
      <c r="P41" s="22">
        <f>ROUND(O41/36,2)</f>
        <v>0</v>
      </c>
      <c r="Q41" s="22"/>
      <c r="R41" s="23">
        <f>SUM(P41,Q42:Q43)</f>
        <v>0</v>
      </c>
      <c r="S41" s="6"/>
      <c r="T41" s="6"/>
      <c r="U41" s="6"/>
      <c r="V41" s="6"/>
      <c r="W41" s="6"/>
      <c r="X41" s="6"/>
      <c r="Y41" s="6"/>
      <c r="Z41" s="6"/>
    </row>
    <row r="42" spans="1:26" ht="18.75" customHeight="1" x14ac:dyDescent="0.3">
      <c r="A42" s="225"/>
      <c r="B42" s="215" t="s">
        <v>13</v>
      </c>
      <c r="C42" s="164"/>
      <c r="D42" s="19">
        <f>ROUND(C42/12,2)</f>
        <v>0</v>
      </c>
      <c r="E42" s="220">
        <f>D42*1</f>
        <v>0</v>
      </c>
      <c r="F42" s="20"/>
      <c r="G42" s="46"/>
      <c r="H42" s="19">
        <f>ROUND(G42/12,2)</f>
        <v>0</v>
      </c>
      <c r="I42" s="220">
        <f>H42*1</f>
        <v>0</v>
      </c>
      <c r="J42" s="20"/>
      <c r="K42" s="164"/>
      <c r="L42" s="19">
        <f>ROUND(K42/12,2)</f>
        <v>0</v>
      </c>
      <c r="M42" s="220">
        <f>L42*1</f>
        <v>0</v>
      </c>
      <c r="N42" s="20"/>
      <c r="O42" s="22">
        <f t="shared" si="6"/>
        <v>0</v>
      </c>
      <c r="P42" s="22">
        <f t="shared" ref="P42:P43" si="23">ROUND(O42/24,2)</f>
        <v>0</v>
      </c>
      <c r="Q42" s="22">
        <f t="shared" ref="Q42:Q43" si="24">P42*1</f>
        <v>0</v>
      </c>
      <c r="R42" s="23"/>
      <c r="S42" s="6"/>
      <c r="T42" s="6"/>
      <c r="U42" s="6"/>
      <c r="V42" s="6"/>
      <c r="W42" s="6"/>
      <c r="X42" s="6"/>
      <c r="Y42" s="6"/>
      <c r="Z42" s="6"/>
    </row>
    <row r="43" spans="1:26" ht="18.75" customHeight="1" x14ac:dyDescent="0.3">
      <c r="A43" s="225"/>
      <c r="B43" s="215" t="s">
        <v>14</v>
      </c>
      <c r="C43" s="164"/>
      <c r="D43" s="19">
        <f>ROUND(C43/12,2)</f>
        <v>0</v>
      </c>
      <c r="E43" s="220">
        <f>D43*1</f>
        <v>0</v>
      </c>
      <c r="F43" s="20"/>
      <c r="G43" s="46"/>
      <c r="H43" s="19">
        <f>ROUND(G43/12,2)</f>
        <v>0</v>
      </c>
      <c r="I43" s="220">
        <f>H43*1</f>
        <v>0</v>
      </c>
      <c r="J43" s="20"/>
      <c r="K43" s="164"/>
      <c r="L43" s="19">
        <f>ROUND(K43/12,2)</f>
        <v>0</v>
      </c>
      <c r="M43" s="220">
        <f>L43*1</f>
        <v>0</v>
      </c>
      <c r="N43" s="20"/>
      <c r="O43" s="22">
        <f t="shared" si="6"/>
        <v>0</v>
      </c>
      <c r="P43" s="22">
        <f t="shared" si="23"/>
        <v>0</v>
      </c>
      <c r="Q43" s="22">
        <f t="shared" si="24"/>
        <v>0</v>
      </c>
      <c r="R43" s="23"/>
      <c r="S43" s="6"/>
      <c r="T43" s="6"/>
      <c r="U43" s="6"/>
      <c r="V43" s="6"/>
      <c r="W43" s="6"/>
      <c r="X43" s="6"/>
      <c r="Y43" s="6"/>
      <c r="Z43" s="6"/>
    </row>
    <row r="44" spans="1:26" ht="18.75" customHeight="1" x14ac:dyDescent="0.3">
      <c r="A44" s="226" t="s">
        <v>26</v>
      </c>
      <c r="B44" s="227" t="s">
        <v>12</v>
      </c>
      <c r="C44" s="337">
        <f>SUM(C17,C20,C23,C26,C29,C32,C35,C38,C41)</f>
        <v>8854</v>
      </c>
      <c r="D44" s="36">
        <f>ROUND(C44/18,2)</f>
        <v>491.89</v>
      </c>
      <c r="E44" s="36"/>
      <c r="F44" s="37">
        <f>SUM(D44,E45:E46)</f>
        <v>491.89</v>
      </c>
      <c r="G44" s="337">
        <f>SUM(G17,G20,G23,G26,G29,G32,G35,G38,G41)</f>
        <v>1074</v>
      </c>
      <c r="H44" s="36">
        <f>ROUND(G44/18,2)</f>
        <v>59.67</v>
      </c>
      <c r="I44" s="36"/>
      <c r="J44" s="37">
        <f>SUM(H44,I45:I46)</f>
        <v>59.67</v>
      </c>
      <c r="K44" s="337">
        <f>SUM(K17,K20,K23,K26,K29,K32,K35,K38,K41)</f>
        <v>396</v>
      </c>
      <c r="L44" s="36">
        <f>ROUND(K44/18,2)</f>
        <v>22</v>
      </c>
      <c r="M44" s="36"/>
      <c r="N44" s="37">
        <f>SUM(L44,M45:M46)</f>
        <v>22</v>
      </c>
      <c r="O44" s="39">
        <f t="shared" si="6"/>
        <v>10324</v>
      </c>
      <c r="P44" s="39">
        <f>ROUND(O44/36,2)</f>
        <v>286.77999999999997</v>
      </c>
      <c r="Q44" s="39"/>
      <c r="R44" s="23">
        <f>SUM(P44,Q45:Q46)</f>
        <v>286.77999999999997</v>
      </c>
      <c r="S44" s="6"/>
      <c r="T44" s="6"/>
      <c r="U44" s="6"/>
      <c r="V44" s="6"/>
      <c r="W44" s="6"/>
      <c r="X44" s="6"/>
      <c r="Y44" s="6"/>
      <c r="Z44" s="6"/>
    </row>
    <row r="45" spans="1:26" ht="18.75" customHeight="1" x14ac:dyDescent="0.3">
      <c r="A45" s="214"/>
      <c r="B45" s="227" t="s">
        <v>13</v>
      </c>
      <c r="C45" s="337">
        <f>SUM(C18,C21,C24,C27,C30,C33,C36,C39,C42)</f>
        <v>0</v>
      </c>
      <c r="D45" s="36">
        <f>ROUND(C45/12,2)</f>
        <v>0</v>
      </c>
      <c r="E45" s="36">
        <f>D45*1</f>
        <v>0</v>
      </c>
      <c r="F45" s="37">
        <f>SUM(D45,E46:E47)</f>
        <v>0</v>
      </c>
      <c r="G45" s="337">
        <f>SUM(G18,G21,G24,G27,G30,G33,G36,G39,G42)</f>
        <v>0</v>
      </c>
      <c r="H45" s="36">
        <f>ROUND(G45/12,2)</f>
        <v>0</v>
      </c>
      <c r="I45" s="36">
        <f>H45*1</f>
        <v>0</v>
      </c>
      <c r="J45" s="37">
        <f>SUM(H45,I46:I47)</f>
        <v>0</v>
      </c>
      <c r="K45" s="337">
        <f>SUM(K18,K21,K24,K27,K30,K33,K36,K39,K42)</f>
        <v>0</v>
      </c>
      <c r="L45" s="36">
        <f>ROUND(K45/12,2)</f>
        <v>0</v>
      </c>
      <c r="M45" s="36">
        <f>L45*1</f>
        <v>0</v>
      </c>
      <c r="N45" s="37">
        <f>SUM(L45,M46:M47)</f>
        <v>0</v>
      </c>
      <c r="O45" s="39">
        <f t="shared" si="6"/>
        <v>0</v>
      </c>
      <c r="P45" s="39">
        <f t="shared" ref="P45:P46" si="25">ROUND(O45/24,2)</f>
        <v>0</v>
      </c>
      <c r="Q45" s="39">
        <f t="shared" ref="Q45:Q46" si="26">P45*1</f>
        <v>0</v>
      </c>
      <c r="R45" s="23"/>
      <c r="S45" s="6"/>
      <c r="T45" s="6"/>
      <c r="U45" s="6"/>
      <c r="V45" s="6"/>
      <c r="W45" s="6"/>
      <c r="X45" s="6"/>
      <c r="Y45" s="6"/>
      <c r="Z45" s="6"/>
    </row>
    <row r="46" spans="1:26" ht="18.75" customHeight="1" thickBot="1" x14ac:dyDescent="0.35">
      <c r="A46" s="216"/>
      <c r="B46" s="228" t="s">
        <v>14</v>
      </c>
      <c r="C46" s="338">
        <f>SUM(C19,C22,C25,C28,C31,C34,C37,C40,C43)</f>
        <v>0</v>
      </c>
      <c r="D46" s="41">
        <f>ROUND(C46/12,2)</f>
        <v>0</v>
      </c>
      <c r="E46" s="41">
        <f>D46*1</f>
        <v>0</v>
      </c>
      <c r="F46" s="41">
        <f>SUM(D46,E47:E48)</f>
        <v>0</v>
      </c>
      <c r="G46" s="338">
        <f>SUM(G19,G22,G25,G28,G31,G34,G37,G40,G43)</f>
        <v>0</v>
      </c>
      <c r="H46" s="41">
        <f>ROUND(G46/12,2)</f>
        <v>0</v>
      </c>
      <c r="I46" s="41">
        <f>H46*1</f>
        <v>0</v>
      </c>
      <c r="J46" s="41">
        <f>SUM(H46,I47:I48)</f>
        <v>0</v>
      </c>
      <c r="K46" s="338">
        <f>SUM(K19,K22,K25,K28,K31,K34,K37,K40,K43)</f>
        <v>0</v>
      </c>
      <c r="L46" s="41">
        <f>ROUND(K46/12,2)</f>
        <v>0</v>
      </c>
      <c r="M46" s="41">
        <f>L46*1</f>
        <v>0</v>
      </c>
      <c r="N46" s="247">
        <f>SUM(L46,M47:M48)</f>
        <v>0</v>
      </c>
      <c r="O46" s="267">
        <f t="shared" si="6"/>
        <v>0</v>
      </c>
      <c r="P46" s="44">
        <f t="shared" si="25"/>
        <v>0</v>
      </c>
      <c r="Q46" s="44">
        <f t="shared" si="26"/>
        <v>0</v>
      </c>
      <c r="R46" s="29"/>
      <c r="S46" s="6"/>
      <c r="T46" s="6"/>
      <c r="U46" s="6"/>
      <c r="V46" s="6"/>
      <c r="W46" s="6"/>
      <c r="X46" s="6"/>
      <c r="Y46" s="6"/>
      <c r="Z46" s="6"/>
    </row>
    <row r="47" spans="1:26" ht="18.75" customHeight="1" x14ac:dyDescent="0.3">
      <c r="A47" s="218" t="s">
        <v>27</v>
      </c>
      <c r="B47" s="222"/>
      <c r="C47" s="335"/>
      <c r="D47" s="220"/>
      <c r="E47" s="220"/>
      <c r="F47" s="221"/>
      <c r="G47" s="336"/>
      <c r="H47" s="220"/>
      <c r="I47" s="220"/>
      <c r="J47" s="221"/>
      <c r="K47" s="335"/>
      <c r="L47" s="220"/>
      <c r="M47" s="220"/>
      <c r="N47" s="221"/>
      <c r="O47" s="31"/>
      <c r="P47" s="32"/>
      <c r="Q47" s="32"/>
      <c r="R47" s="33"/>
      <c r="S47" s="6"/>
      <c r="T47" s="6"/>
      <c r="U47" s="6"/>
      <c r="V47" s="6"/>
      <c r="W47" s="6"/>
      <c r="X47" s="6"/>
      <c r="Y47" s="6"/>
      <c r="Z47" s="6"/>
    </row>
    <row r="48" spans="1:26" ht="18.75" customHeight="1" x14ac:dyDescent="0.3">
      <c r="A48" s="214" t="s">
        <v>11</v>
      </c>
      <c r="B48" s="215" t="s">
        <v>12</v>
      </c>
      <c r="C48" s="164">
        <v>3571</v>
      </c>
      <c r="D48" s="19">
        <f>ROUND(C48/18,2)</f>
        <v>198.39</v>
      </c>
      <c r="E48" s="19"/>
      <c r="F48" s="20">
        <f>SUM(D48,E49:E50)</f>
        <v>210.39</v>
      </c>
      <c r="G48" s="46">
        <v>3636</v>
      </c>
      <c r="H48" s="19">
        <f>ROUND(G48/18,2)</f>
        <v>202</v>
      </c>
      <c r="I48" s="19"/>
      <c r="J48" s="20">
        <f>SUM(H48,I49:I50)</f>
        <v>207</v>
      </c>
      <c r="K48" s="164"/>
      <c r="L48" s="19">
        <f>ROUND(K48/18,2)</f>
        <v>0</v>
      </c>
      <c r="M48" s="19"/>
      <c r="N48" s="20">
        <f>SUM(L48,M49:M50)</f>
        <v>0</v>
      </c>
      <c r="O48" s="22">
        <f>SUM(K48,C48,G48)</f>
        <v>7207</v>
      </c>
      <c r="P48" s="22">
        <f>ROUND(O48/36,2)</f>
        <v>200.19</v>
      </c>
      <c r="Q48" s="22"/>
      <c r="R48" s="23">
        <f>SUM(P48,Q49:Q50)</f>
        <v>208.69</v>
      </c>
      <c r="S48" s="6"/>
      <c r="T48" s="6"/>
      <c r="U48" s="6"/>
      <c r="V48" s="6"/>
      <c r="W48" s="6"/>
      <c r="X48" s="6"/>
      <c r="Y48" s="6"/>
      <c r="Z48" s="6"/>
    </row>
    <row r="49" spans="1:26" ht="18.75" customHeight="1" x14ac:dyDescent="0.3">
      <c r="A49" s="229"/>
      <c r="B49" s="215" t="s">
        <v>13</v>
      </c>
      <c r="C49" s="164">
        <v>72</v>
      </c>
      <c r="D49" s="19">
        <f>ROUND(C49/12,2)</f>
        <v>6</v>
      </c>
      <c r="E49" s="19">
        <f>D49*2</f>
        <v>12</v>
      </c>
      <c r="F49" s="20"/>
      <c r="G49" s="46">
        <v>30</v>
      </c>
      <c r="H49" s="19">
        <f>ROUND(G49/12,2)</f>
        <v>2.5</v>
      </c>
      <c r="I49" s="19">
        <f>H49*2</f>
        <v>5</v>
      </c>
      <c r="J49" s="20"/>
      <c r="K49" s="164"/>
      <c r="L49" s="19">
        <f>ROUND(K49/12,2)</f>
        <v>0</v>
      </c>
      <c r="M49" s="19">
        <f>L49*2</f>
        <v>0</v>
      </c>
      <c r="N49" s="20"/>
      <c r="O49" s="22">
        <f>SUM(K49,C49,G49)</f>
        <v>102</v>
      </c>
      <c r="P49" s="22">
        <f t="shared" ref="P49:P50" si="27">ROUND(O49/24,2)</f>
        <v>4.25</v>
      </c>
      <c r="Q49" s="22">
        <f t="shared" ref="Q49:Q50" si="28">P49*2</f>
        <v>8.5</v>
      </c>
      <c r="R49" s="23"/>
      <c r="S49" s="6"/>
      <c r="T49" s="6"/>
      <c r="U49" s="6"/>
      <c r="V49" s="6"/>
      <c r="W49" s="6"/>
      <c r="X49" s="6"/>
      <c r="Y49" s="6"/>
      <c r="Z49" s="6"/>
    </row>
    <row r="50" spans="1:26" ht="18.75" customHeight="1" thickBot="1" x14ac:dyDescent="0.35">
      <c r="A50" s="230"/>
      <c r="B50" s="217" t="s">
        <v>14</v>
      </c>
      <c r="C50" s="332"/>
      <c r="D50" s="25">
        <f>ROUND(C50/12,2)</f>
        <v>0</v>
      </c>
      <c r="E50" s="25">
        <f>D50*2</f>
        <v>0</v>
      </c>
      <c r="F50" s="26"/>
      <c r="G50" s="333"/>
      <c r="H50" s="25">
        <f>ROUND(G50/12,2)</f>
        <v>0</v>
      </c>
      <c r="I50" s="25">
        <f>H50*2</f>
        <v>0</v>
      </c>
      <c r="J50" s="26"/>
      <c r="K50" s="332"/>
      <c r="L50" s="25">
        <f>ROUND(K50/12,2)</f>
        <v>0</v>
      </c>
      <c r="M50" s="25">
        <f>L50*2</f>
        <v>0</v>
      </c>
      <c r="N50" s="26"/>
      <c r="O50" s="28">
        <f>SUM(K50,C50,G50)</f>
        <v>0</v>
      </c>
      <c r="P50" s="28">
        <f t="shared" si="27"/>
        <v>0</v>
      </c>
      <c r="Q50" s="28">
        <f t="shared" si="28"/>
        <v>0</v>
      </c>
      <c r="R50" s="29"/>
      <c r="S50" s="6"/>
      <c r="T50" s="6"/>
      <c r="U50" s="6"/>
      <c r="V50" s="6"/>
      <c r="W50" s="6"/>
      <c r="X50" s="6"/>
      <c r="Y50" s="6"/>
      <c r="Z50" s="6"/>
    </row>
    <row r="51" spans="1:26" ht="18.75" customHeight="1" x14ac:dyDescent="0.3">
      <c r="A51" s="218" t="s">
        <v>28</v>
      </c>
      <c r="B51" s="222"/>
      <c r="C51" s="335"/>
      <c r="D51" s="220"/>
      <c r="E51" s="220"/>
      <c r="F51" s="221"/>
      <c r="G51" s="336"/>
      <c r="H51" s="220"/>
      <c r="I51" s="220"/>
      <c r="J51" s="221"/>
      <c r="K51" s="335"/>
      <c r="L51" s="220"/>
      <c r="M51" s="220"/>
      <c r="N51" s="221"/>
      <c r="O51" s="31"/>
      <c r="P51" s="32"/>
      <c r="Q51" s="32"/>
      <c r="R51" s="33"/>
      <c r="S51" s="6"/>
      <c r="T51" s="6"/>
      <c r="U51" s="6"/>
      <c r="V51" s="6"/>
      <c r="W51" s="6"/>
      <c r="X51" s="6"/>
      <c r="Y51" s="6"/>
      <c r="Z51" s="6"/>
    </row>
    <row r="52" spans="1:26" ht="18.75" customHeight="1" x14ac:dyDescent="0.3">
      <c r="A52" s="214" t="s">
        <v>11</v>
      </c>
      <c r="B52" s="215" t="s">
        <v>12</v>
      </c>
      <c r="C52" s="164">
        <v>18951</v>
      </c>
      <c r="D52" s="19">
        <f>ROUND(C52/18,2)</f>
        <v>1052.83</v>
      </c>
      <c r="E52" s="19"/>
      <c r="F52" s="20">
        <f>SUM(D52,E53:E54)</f>
        <v>1055.25</v>
      </c>
      <c r="G52" s="46">
        <v>18837</v>
      </c>
      <c r="H52" s="19">
        <f>ROUND(G52/18,2)</f>
        <v>1046.5</v>
      </c>
      <c r="I52" s="19"/>
      <c r="J52" s="20">
        <f>SUM(H52,I53:I54)</f>
        <v>1049</v>
      </c>
      <c r="K52" s="164">
        <v>1278</v>
      </c>
      <c r="L52" s="19">
        <f>ROUND(K52/18,2)</f>
        <v>71</v>
      </c>
      <c r="M52" s="19"/>
      <c r="N52" s="20">
        <f>SUM(L52,M53:M54)</f>
        <v>71</v>
      </c>
      <c r="O52" s="22">
        <f>SUM(K52,C52,G52)</f>
        <v>39066</v>
      </c>
      <c r="P52" s="22">
        <f>ROUND(O52/36,2)</f>
        <v>1085.17</v>
      </c>
      <c r="Q52" s="22"/>
      <c r="R52" s="23">
        <f>SUM(P52,Q53:Q54)</f>
        <v>1087.6300000000001</v>
      </c>
      <c r="S52" s="6"/>
      <c r="T52" s="6"/>
      <c r="U52" s="6"/>
      <c r="V52" s="6"/>
      <c r="W52" s="6"/>
      <c r="X52" s="6"/>
      <c r="Y52" s="6"/>
      <c r="Z52" s="6"/>
    </row>
    <row r="53" spans="1:26" ht="18.75" customHeight="1" x14ac:dyDescent="0.3">
      <c r="A53" s="225"/>
      <c r="B53" s="215" t="s">
        <v>13</v>
      </c>
      <c r="C53" s="164">
        <v>12</v>
      </c>
      <c r="D53" s="19">
        <f>ROUND(C53/12,2)</f>
        <v>1</v>
      </c>
      <c r="E53" s="19">
        <f>D53*1</f>
        <v>1</v>
      </c>
      <c r="F53" s="20"/>
      <c r="G53" s="46">
        <v>9</v>
      </c>
      <c r="H53" s="19">
        <f>ROUND(G53/12,2)</f>
        <v>0.75</v>
      </c>
      <c r="I53" s="19">
        <f>H53*1</f>
        <v>0.75</v>
      </c>
      <c r="J53" s="20"/>
      <c r="K53" s="164"/>
      <c r="L53" s="19">
        <f>ROUND(K53/12,2)</f>
        <v>0</v>
      </c>
      <c r="M53" s="19">
        <f>L53*1</f>
        <v>0</v>
      </c>
      <c r="N53" s="20"/>
      <c r="O53" s="22">
        <f>SUM(K53,C53,G53)</f>
        <v>21</v>
      </c>
      <c r="P53" s="22">
        <f t="shared" ref="P53:P54" si="29">ROUND(O53/24,2)</f>
        <v>0.88</v>
      </c>
      <c r="Q53" s="22">
        <f t="shared" ref="Q53:Q54" si="30">P53*1</f>
        <v>0.88</v>
      </c>
      <c r="R53" s="23"/>
      <c r="S53" s="6"/>
      <c r="T53" s="6"/>
      <c r="U53" s="6"/>
      <c r="V53" s="6"/>
      <c r="W53" s="6"/>
      <c r="X53" s="6"/>
      <c r="Y53" s="6"/>
      <c r="Z53" s="6"/>
    </row>
    <row r="54" spans="1:26" ht="18.75" customHeight="1" thickBot="1" x14ac:dyDescent="0.35">
      <c r="A54" s="230"/>
      <c r="B54" s="217" t="s">
        <v>14</v>
      </c>
      <c r="C54" s="332">
        <v>17</v>
      </c>
      <c r="D54" s="25">
        <f>ROUND(C54/12,2)</f>
        <v>1.42</v>
      </c>
      <c r="E54" s="25">
        <f>D54*1</f>
        <v>1.42</v>
      </c>
      <c r="F54" s="26"/>
      <c r="G54" s="333">
        <v>21</v>
      </c>
      <c r="H54" s="25">
        <f>ROUND(G54/12,2)</f>
        <v>1.75</v>
      </c>
      <c r="I54" s="25">
        <f>H54*1</f>
        <v>1.75</v>
      </c>
      <c r="J54" s="26"/>
      <c r="K54" s="332"/>
      <c r="L54" s="25">
        <f>ROUND(K54/12,2)</f>
        <v>0</v>
      </c>
      <c r="M54" s="25">
        <f>L54*1</f>
        <v>0</v>
      </c>
      <c r="N54" s="26"/>
      <c r="O54" s="28">
        <f>SUM(K54,C54,G54)</f>
        <v>38</v>
      </c>
      <c r="P54" s="28">
        <f t="shared" si="29"/>
        <v>1.58</v>
      </c>
      <c r="Q54" s="28">
        <f t="shared" si="30"/>
        <v>1.58</v>
      </c>
      <c r="R54" s="29"/>
      <c r="S54" s="6"/>
      <c r="T54" s="6"/>
      <c r="U54" s="6"/>
      <c r="V54" s="6"/>
      <c r="W54" s="6"/>
      <c r="X54" s="6"/>
      <c r="Y54" s="6"/>
      <c r="Z54" s="6"/>
    </row>
    <row r="55" spans="1:26" ht="18.75" customHeight="1" x14ac:dyDescent="0.3">
      <c r="A55" s="218" t="s">
        <v>29</v>
      </c>
      <c r="B55" s="222"/>
      <c r="C55" s="335"/>
      <c r="D55" s="220"/>
      <c r="E55" s="220"/>
      <c r="F55" s="221"/>
      <c r="G55" s="336"/>
      <c r="H55" s="220"/>
      <c r="I55" s="220"/>
      <c r="J55" s="221"/>
      <c r="K55" s="335"/>
      <c r="L55" s="220"/>
      <c r="M55" s="220"/>
      <c r="N55" s="221"/>
      <c r="O55" s="32"/>
      <c r="P55" s="32"/>
      <c r="Q55" s="32"/>
      <c r="R55" s="33"/>
      <c r="S55" s="6"/>
      <c r="T55" s="6"/>
      <c r="U55" s="6"/>
      <c r="V55" s="6"/>
      <c r="W55" s="6"/>
      <c r="X55" s="6"/>
      <c r="Y55" s="6"/>
      <c r="Z55" s="6"/>
    </row>
    <row r="56" spans="1:26" ht="18.75" customHeight="1" x14ac:dyDescent="0.3">
      <c r="A56" s="214" t="s">
        <v>30</v>
      </c>
      <c r="B56" s="215" t="s">
        <v>12</v>
      </c>
      <c r="C56" s="164">
        <v>6710</v>
      </c>
      <c r="D56" s="19">
        <f>ROUND(C56/18,2)</f>
        <v>372.78</v>
      </c>
      <c r="E56" s="19"/>
      <c r="F56" s="20">
        <f>SUM(D56,E57:E58)</f>
        <v>372.78</v>
      </c>
      <c r="G56" s="46">
        <v>5077</v>
      </c>
      <c r="H56" s="19">
        <f>ROUND(G56/18,2)</f>
        <v>282.06</v>
      </c>
      <c r="I56" s="19"/>
      <c r="J56" s="20">
        <f>SUM(H56,I57:I58)</f>
        <v>282.06</v>
      </c>
      <c r="K56" s="164"/>
      <c r="L56" s="19">
        <f>ROUND(K56/18,2)</f>
        <v>0</v>
      </c>
      <c r="M56" s="19"/>
      <c r="N56" s="20">
        <f>SUM(L56,M57:M58)</f>
        <v>0</v>
      </c>
      <c r="O56" s="22">
        <f t="shared" ref="O56:O91" si="31">SUM(K56,C56,G56)</f>
        <v>11787</v>
      </c>
      <c r="P56" s="22">
        <f>ROUND(O56/36,2)</f>
        <v>327.42</v>
      </c>
      <c r="Q56" s="22"/>
      <c r="R56" s="23">
        <f>SUM(P56,Q57:Q58)</f>
        <v>327.42</v>
      </c>
      <c r="S56" s="6"/>
      <c r="T56" s="6"/>
      <c r="U56" s="6"/>
      <c r="V56" s="6"/>
      <c r="W56" s="6"/>
      <c r="X56" s="6"/>
      <c r="Y56" s="6"/>
      <c r="Z56" s="6"/>
    </row>
    <row r="57" spans="1:26" ht="18.75" customHeight="1" x14ac:dyDescent="0.3">
      <c r="A57" s="225"/>
      <c r="B57" s="215" t="s">
        <v>13</v>
      </c>
      <c r="C57" s="164"/>
      <c r="D57" s="19">
        <f>ROUND(C57/12,2)</f>
        <v>0</v>
      </c>
      <c r="E57" s="19">
        <f>D57*1.8</f>
        <v>0</v>
      </c>
      <c r="F57" s="20"/>
      <c r="G57" s="46"/>
      <c r="H57" s="19">
        <f>ROUND(G57/12,2)</f>
        <v>0</v>
      </c>
      <c r="I57" s="19">
        <f>H57*1.8</f>
        <v>0</v>
      </c>
      <c r="J57" s="20"/>
      <c r="K57" s="164"/>
      <c r="L57" s="19">
        <f>ROUND(K57/12,2)</f>
        <v>0</v>
      </c>
      <c r="M57" s="19">
        <f>L57*1.8</f>
        <v>0</v>
      </c>
      <c r="N57" s="20"/>
      <c r="O57" s="22">
        <f t="shared" si="31"/>
        <v>0</v>
      </c>
      <c r="P57" s="22">
        <f t="shared" ref="P57:P58" si="32">ROUND(O57/24,2)</f>
        <v>0</v>
      </c>
      <c r="Q57" s="22">
        <f t="shared" ref="Q57:Q58" si="33">P57*1.8</f>
        <v>0</v>
      </c>
      <c r="R57" s="23"/>
      <c r="S57" s="6"/>
      <c r="T57" s="6"/>
      <c r="U57" s="6"/>
      <c r="V57" s="6"/>
      <c r="W57" s="6"/>
      <c r="X57" s="6"/>
      <c r="Y57" s="6"/>
      <c r="Z57" s="6"/>
    </row>
    <row r="58" spans="1:26" ht="18.75" customHeight="1" x14ac:dyDescent="0.3">
      <c r="A58" s="225"/>
      <c r="B58" s="215" t="s">
        <v>14</v>
      </c>
      <c r="C58" s="164"/>
      <c r="D58" s="19">
        <f>ROUND(C58/12,2)</f>
        <v>0</v>
      </c>
      <c r="E58" s="19">
        <f>D58*1.8</f>
        <v>0</v>
      </c>
      <c r="F58" s="20"/>
      <c r="G58" s="46"/>
      <c r="H58" s="19">
        <f>ROUND(G58/12,2)</f>
        <v>0</v>
      </c>
      <c r="I58" s="19">
        <f>H58*1.8</f>
        <v>0</v>
      </c>
      <c r="J58" s="20"/>
      <c r="K58" s="164"/>
      <c r="L58" s="19">
        <f>ROUND(K58/12,2)</f>
        <v>0</v>
      </c>
      <c r="M58" s="19">
        <f>L58*1.8</f>
        <v>0</v>
      </c>
      <c r="N58" s="20"/>
      <c r="O58" s="22">
        <f t="shared" si="31"/>
        <v>0</v>
      </c>
      <c r="P58" s="22">
        <f t="shared" si="32"/>
        <v>0</v>
      </c>
      <c r="Q58" s="22">
        <f t="shared" si="33"/>
        <v>0</v>
      </c>
      <c r="R58" s="23"/>
      <c r="S58" s="6"/>
      <c r="T58" s="6"/>
      <c r="U58" s="6"/>
      <c r="V58" s="6"/>
      <c r="W58" s="6"/>
      <c r="X58" s="6"/>
      <c r="Y58" s="6"/>
      <c r="Z58" s="6"/>
    </row>
    <row r="59" spans="1:26" ht="18.75" customHeight="1" x14ac:dyDescent="0.3">
      <c r="A59" s="214" t="s">
        <v>31</v>
      </c>
      <c r="B59" s="215" t="s">
        <v>12</v>
      </c>
      <c r="C59" s="164">
        <v>5736</v>
      </c>
      <c r="D59" s="19">
        <f>ROUND(C59/18,2)</f>
        <v>318.67</v>
      </c>
      <c r="E59" s="19"/>
      <c r="F59" s="20">
        <f>SUM(D59,E60:E61)</f>
        <v>318.67</v>
      </c>
      <c r="G59" s="46">
        <v>6719</v>
      </c>
      <c r="H59" s="19">
        <f>ROUND(G59/18,2)</f>
        <v>373.28</v>
      </c>
      <c r="I59" s="19"/>
      <c r="J59" s="20">
        <f>SUM(H59,I60:I61)</f>
        <v>373.28</v>
      </c>
      <c r="K59" s="164">
        <v>6</v>
      </c>
      <c r="L59" s="19">
        <f>ROUND(K59/18,2)</f>
        <v>0.33</v>
      </c>
      <c r="M59" s="19"/>
      <c r="N59" s="20">
        <f>SUM(L59,M60:M61)</f>
        <v>0.33</v>
      </c>
      <c r="O59" s="22">
        <f t="shared" si="31"/>
        <v>12461</v>
      </c>
      <c r="P59" s="22">
        <f>ROUND(O59/36,2)</f>
        <v>346.14</v>
      </c>
      <c r="Q59" s="22"/>
      <c r="R59" s="23">
        <f>SUM(P59,Q60:Q61)</f>
        <v>346.14</v>
      </c>
      <c r="S59" s="6"/>
      <c r="T59" s="6"/>
      <c r="U59" s="6"/>
      <c r="V59" s="6"/>
      <c r="W59" s="6"/>
      <c r="X59" s="6"/>
      <c r="Y59" s="6"/>
      <c r="Z59" s="6"/>
    </row>
    <row r="60" spans="1:26" ht="18.75" customHeight="1" x14ac:dyDescent="0.3">
      <c r="A60" s="225"/>
      <c r="B60" s="215" t="s">
        <v>13</v>
      </c>
      <c r="C60" s="164"/>
      <c r="D60" s="19">
        <f>ROUND(C60/12,2)</f>
        <v>0</v>
      </c>
      <c r="E60" s="19">
        <f>D60*1.8</f>
        <v>0</v>
      </c>
      <c r="F60" s="20"/>
      <c r="G60" s="46"/>
      <c r="H60" s="19">
        <f>ROUND(G60/12,2)</f>
        <v>0</v>
      </c>
      <c r="I60" s="19">
        <f>H60*1.8</f>
        <v>0</v>
      </c>
      <c r="J60" s="20"/>
      <c r="K60" s="164"/>
      <c r="L60" s="19">
        <f>ROUND(K60/12,2)</f>
        <v>0</v>
      </c>
      <c r="M60" s="19">
        <f>L60*1.8</f>
        <v>0</v>
      </c>
      <c r="N60" s="20"/>
      <c r="O60" s="22">
        <f t="shared" si="31"/>
        <v>0</v>
      </c>
      <c r="P60" s="22">
        <f t="shared" ref="P60:P61" si="34">ROUND(O60/24,2)</f>
        <v>0</v>
      </c>
      <c r="Q60" s="22">
        <f t="shared" ref="Q60:Q61" si="35">P60*1.8</f>
        <v>0</v>
      </c>
      <c r="R60" s="23"/>
      <c r="S60" s="6"/>
      <c r="T60" s="6"/>
      <c r="U60" s="6"/>
      <c r="V60" s="6"/>
      <c r="W60" s="6"/>
      <c r="X60" s="6"/>
      <c r="Y60" s="6"/>
      <c r="Z60" s="6"/>
    </row>
    <row r="61" spans="1:26" ht="18.75" customHeight="1" x14ac:dyDescent="0.3">
      <c r="A61" s="225"/>
      <c r="B61" s="215" t="s">
        <v>14</v>
      </c>
      <c r="C61" s="164"/>
      <c r="D61" s="19">
        <f>ROUND(C61/12,2)</f>
        <v>0</v>
      </c>
      <c r="E61" s="19">
        <f>D61*1.8</f>
        <v>0</v>
      </c>
      <c r="F61" s="20"/>
      <c r="G61" s="46"/>
      <c r="H61" s="19">
        <f>ROUND(G61/12,2)</f>
        <v>0</v>
      </c>
      <c r="I61" s="19">
        <f>H61*1.8</f>
        <v>0</v>
      </c>
      <c r="J61" s="20"/>
      <c r="K61" s="164"/>
      <c r="L61" s="19">
        <f>ROUND(K61/12,2)</f>
        <v>0</v>
      </c>
      <c r="M61" s="19">
        <f>L61*1.8</f>
        <v>0</v>
      </c>
      <c r="N61" s="20"/>
      <c r="O61" s="22">
        <f t="shared" si="31"/>
        <v>0</v>
      </c>
      <c r="P61" s="22">
        <f t="shared" si="34"/>
        <v>0</v>
      </c>
      <c r="Q61" s="22">
        <f t="shared" si="35"/>
        <v>0</v>
      </c>
      <c r="R61" s="23"/>
      <c r="S61" s="6"/>
      <c r="T61" s="6"/>
      <c r="U61" s="6"/>
      <c r="V61" s="6"/>
      <c r="W61" s="6"/>
      <c r="X61" s="6"/>
      <c r="Y61" s="6"/>
      <c r="Z61" s="6"/>
    </row>
    <row r="62" spans="1:26" ht="18.75" customHeight="1" x14ac:dyDescent="0.3">
      <c r="A62" s="214" t="s">
        <v>32</v>
      </c>
      <c r="B62" s="215" t="s">
        <v>12</v>
      </c>
      <c r="C62" s="164">
        <v>5529</v>
      </c>
      <c r="D62" s="19">
        <f>ROUND(C62/18,2)</f>
        <v>307.17</v>
      </c>
      <c r="E62" s="19"/>
      <c r="F62" s="20">
        <f>SUM(D62,E63:E64)</f>
        <v>307.17</v>
      </c>
      <c r="G62" s="46">
        <v>5616</v>
      </c>
      <c r="H62" s="19">
        <f>ROUND(G62/18,2)</f>
        <v>312</v>
      </c>
      <c r="I62" s="19"/>
      <c r="J62" s="20">
        <f>SUM(H62,I63:I64)</f>
        <v>312</v>
      </c>
      <c r="K62" s="164">
        <v>144</v>
      </c>
      <c r="L62" s="19">
        <f>ROUND(K62/18,2)</f>
        <v>8</v>
      </c>
      <c r="M62" s="19"/>
      <c r="N62" s="20">
        <f>SUM(L62,M63:M64)</f>
        <v>8</v>
      </c>
      <c r="O62" s="22">
        <f t="shared" si="31"/>
        <v>11289</v>
      </c>
      <c r="P62" s="22">
        <f>ROUND(O62/36,2)</f>
        <v>313.58</v>
      </c>
      <c r="Q62" s="22"/>
      <c r="R62" s="23">
        <f>SUM(P62,Q63:Q64)</f>
        <v>313.58</v>
      </c>
      <c r="S62" s="6"/>
      <c r="T62" s="6"/>
      <c r="U62" s="6"/>
      <c r="V62" s="6"/>
      <c r="W62" s="6"/>
      <c r="X62" s="6"/>
      <c r="Y62" s="6"/>
      <c r="Z62" s="6"/>
    </row>
    <row r="63" spans="1:26" ht="18.75" customHeight="1" x14ac:dyDescent="0.3">
      <c r="A63" s="225"/>
      <c r="B63" s="215" t="s">
        <v>13</v>
      </c>
      <c r="C63" s="164"/>
      <c r="D63" s="19">
        <f>ROUND(C63/12,2)</f>
        <v>0</v>
      </c>
      <c r="E63" s="19">
        <f>D63*1.8</f>
        <v>0</v>
      </c>
      <c r="F63" s="20"/>
      <c r="G63" s="46"/>
      <c r="H63" s="19">
        <f>ROUND(G63/12,2)</f>
        <v>0</v>
      </c>
      <c r="I63" s="19">
        <f>H63*1.8</f>
        <v>0</v>
      </c>
      <c r="J63" s="20"/>
      <c r="K63" s="164"/>
      <c r="L63" s="19">
        <f>ROUND(K63/12,2)</f>
        <v>0</v>
      </c>
      <c r="M63" s="19">
        <f>L63*1.8</f>
        <v>0</v>
      </c>
      <c r="N63" s="20"/>
      <c r="O63" s="22">
        <f t="shared" si="31"/>
        <v>0</v>
      </c>
      <c r="P63" s="22">
        <f t="shared" ref="P63:P64" si="36">ROUND(O63/24,2)</f>
        <v>0</v>
      </c>
      <c r="Q63" s="22">
        <f t="shared" ref="Q63:Q64" si="37">P63*1.8</f>
        <v>0</v>
      </c>
      <c r="R63" s="23"/>
      <c r="S63" s="6"/>
      <c r="T63" s="6"/>
      <c r="U63" s="6"/>
      <c r="V63" s="6"/>
      <c r="W63" s="6"/>
      <c r="X63" s="6"/>
      <c r="Y63" s="6"/>
      <c r="Z63" s="6"/>
    </row>
    <row r="64" spans="1:26" ht="18.75" customHeight="1" x14ac:dyDescent="0.3">
      <c r="A64" s="225"/>
      <c r="B64" s="215" t="s">
        <v>14</v>
      </c>
      <c r="C64" s="164"/>
      <c r="D64" s="19">
        <f>ROUND(C64/12,2)</f>
        <v>0</v>
      </c>
      <c r="E64" s="19">
        <f>D64*1.8</f>
        <v>0</v>
      </c>
      <c r="F64" s="20"/>
      <c r="G64" s="46"/>
      <c r="H64" s="19">
        <f>ROUND(G64/12,2)</f>
        <v>0</v>
      </c>
      <c r="I64" s="19">
        <f>H64*1.8</f>
        <v>0</v>
      </c>
      <c r="J64" s="20"/>
      <c r="K64" s="164"/>
      <c r="L64" s="19">
        <f>ROUND(K64/12,2)</f>
        <v>0</v>
      </c>
      <c r="M64" s="19">
        <f>L64*1.8</f>
        <v>0</v>
      </c>
      <c r="N64" s="20"/>
      <c r="O64" s="22">
        <f t="shared" si="31"/>
        <v>0</v>
      </c>
      <c r="P64" s="22">
        <f t="shared" si="36"/>
        <v>0</v>
      </c>
      <c r="Q64" s="22">
        <f t="shared" si="37"/>
        <v>0</v>
      </c>
      <c r="R64" s="23"/>
      <c r="S64" s="6"/>
      <c r="T64" s="6"/>
      <c r="U64" s="6"/>
      <c r="V64" s="6"/>
      <c r="W64" s="6"/>
      <c r="X64" s="6"/>
      <c r="Y64" s="6"/>
      <c r="Z64" s="6"/>
    </row>
    <row r="65" spans="1:26" ht="18.75" customHeight="1" x14ac:dyDescent="0.3">
      <c r="A65" s="214" t="s">
        <v>33</v>
      </c>
      <c r="B65" s="215" t="s">
        <v>12</v>
      </c>
      <c r="C65" s="164">
        <v>6151</v>
      </c>
      <c r="D65" s="19">
        <f>ROUND(C65/18,2)</f>
        <v>341.72</v>
      </c>
      <c r="E65" s="19"/>
      <c r="F65" s="20">
        <f>SUM(D65,E66:E67)</f>
        <v>341.72</v>
      </c>
      <c r="G65" s="46">
        <v>6075</v>
      </c>
      <c r="H65" s="19">
        <f>ROUND(G65/18,2)</f>
        <v>337.5</v>
      </c>
      <c r="I65" s="19"/>
      <c r="J65" s="20">
        <f>SUM(H65,I66:I67)</f>
        <v>337.5</v>
      </c>
      <c r="K65" s="164">
        <v>198</v>
      </c>
      <c r="L65" s="19">
        <f>ROUND(K65/18,2)</f>
        <v>11</v>
      </c>
      <c r="M65" s="19"/>
      <c r="N65" s="20">
        <f>SUM(L65,M66:M67)</f>
        <v>11</v>
      </c>
      <c r="O65" s="22">
        <f t="shared" si="31"/>
        <v>12424</v>
      </c>
      <c r="P65" s="22">
        <f>ROUND(O65/36,2)</f>
        <v>345.11</v>
      </c>
      <c r="Q65" s="22"/>
      <c r="R65" s="23">
        <f>SUM(P65,Q66:Q67)</f>
        <v>345.11</v>
      </c>
      <c r="S65" s="6"/>
      <c r="T65" s="6"/>
      <c r="U65" s="6"/>
      <c r="V65" s="6"/>
      <c r="W65" s="6"/>
      <c r="X65" s="6"/>
      <c r="Y65" s="6"/>
      <c r="Z65" s="6"/>
    </row>
    <row r="66" spans="1:26" ht="18.75" customHeight="1" x14ac:dyDescent="0.3">
      <c r="A66" s="225"/>
      <c r="B66" s="215" t="s">
        <v>13</v>
      </c>
      <c r="C66" s="164"/>
      <c r="D66" s="19">
        <f>ROUND(C66/12,2)</f>
        <v>0</v>
      </c>
      <c r="E66" s="19">
        <f>D66*1.8</f>
        <v>0</v>
      </c>
      <c r="F66" s="20"/>
      <c r="G66" s="46"/>
      <c r="H66" s="19">
        <f>ROUND(G66/12,2)</f>
        <v>0</v>
      </c>
      <c r="I66" s="19">
        <f>H66*1.8</f>
        <v>0</v>
      </c>
      <c r="J66" s="20"/>
      <c r="K66" s="164"/>
      <c r="L66" s="19">
        <f>ROUND(K66/12,2)</f>
        <v>0</v>
      </c>
      <c r="M66" s="19">
        <f>L66*1.8</f>
        <v>0</v>
      </c>
      <c r="N66" s="20"/>
      <c r="O66" s="22">
        <f t="shared" si="31"/>
        <v>0</v>
      </c>
      <c r="P66" s="22">
        <f t="shared" ref="P66:P67" si="38">ROUND(O66/24,2)</f>
        <v>0</v>
      </c>
      <c r="Q66" s="22">
        <f t="shared" ref="Q66:Q67" si="39">P66*1.8</f>
        <v>0</v>
      </c>
      <c r="R66" s="23"/>
      <c r="S66" s="6"/>
      <c r="T66" s="6"/>
      <c r="U66" s="6"/>
      <c r="V66" s="6"/>
      <c r="W66" s="6"/>
      <c r="X66" s="6"/>
      <c r="Y66" s="6"/>
      <c r="Z66" s="6"/>
    </row>
    <row r="67" spans="1:26" ht="18.75" customHeight="1" x14ac:dyDescent="0.3">
      <c r="A67" s="225"/>
      <c r="B67" s="215" t="s">
        <v>14</v>
      </c>
      <c r="C67" s="164"/>
      <c r="D67" s="19">
        <f>ROUND(C67/12,2)</f>
        <v>0</v>
      </c>
      <c r="E67" s="19">
        <f>D67*1.8</f>
        <v>0</v>
      </c>
      <c r="F67" s="20"/>
      <c r="G67" s="46"/>
      <c r="H67" s="19">
        <f>ROUND(G67/12,2)</f>
        <v>0</v>
      </c>
      <c r="I67" s="19">
        <f>H67*1.8</f>
        <v>0</v>
      </c>
      <c r="J67" s="20"/>
      <c r="K67" s="164"/>
      <c r="L67" s="19">
        <f>ROUND(K67/12,2)</f>
        <v>0</v>
      </c>
      <c r="M67" s="19">
        <f>L67*1.8</f>
        <v>0</v>
      </c>
      <c r="N67" s="20"/>
      <c r="O67" s="22">
        <f t="shared" si="31"/>
        <v>0</v>
      </c>
      <c r="P67" s="22">
        <f t="shared" si="38"/>
        <v>0</v>
      </c>
      <c r="Q67" s="22">
        <f t="shared" si="39"/>
        <v>0</v>
      </c>
      <c r="R67" s="23"/>
      <c r="S67" s="6"/>
      <c r="T67" s="6"/>
      <c r="U67" s="6"/>
      <c r="V67" s="6"/>
      <c r="W67" s="6"/>
      <c r="X67" s="6"/>
      <c r="Y67" s="6"/>
      <c r="Z67" s="6"/>
    </row>
    <row r="68" spans="1:26" ht="18.75" customHeight="1" x14ac:dyDescent="0.3">
      <c r="A68" s="214" t="s">
        <v>34</v>
      </c>
      <c r="B68" s="215" t="s">
        <v>12</v>
      </c>
      <c r="C68" s="164">
        <v>5627</v>
      </c>
      <c r="D68" s="19">
        <f>ROUND(C68/18,2)</f>
        <v>312.61</v>
      </c>
      <c r="E68" s="19"/>
      <c r="F68" s="20">
        <f>SUM(D68,E69:E70)</f>
        <v>312.61</v>
      </c>
      <c r="G68" s="46">
        <v>5835</v>
      </c>
      <c r="H68" s="19">
        <f>ROUND(G68/18,2)</f>
        <v>324.17</v>
      </c>
      <c r="I68" s="19"/>
      <c r="J68" s="20">
        <f>SUM(H68,I69:I70)</f>
        <v>324.17</v>
      </c>
      <c r="K68" s="164"/>
      <c r="L68" s="19">
        <f>ROUND(K68/18,2)</f>
        <v>0</v>
      </c>
      <c r="M68" s="19"/>
      <c r="N68" s="20">
        <f>SUM(L68,M69:M70)</f>
        <v>0</v>
      </c>
      <c r="O68" s="22">
        <f t="shared" si="31"/>
        <v>11462</v>
      </c>
      <c r="P68" s="22">
        <f>ROUND(O68/36,2)</f>
        <v>318.39</v>
      </c>
      <c r="Q68" s="22"/>
      <c r="R68" s="23">
        <f>SUM(P68,Q69:Q70)</f>
        <v>318.39</v>
      </c>
      <c r="S68" s="6"/>
      <c r="T68" s="6"/>
      <c r="U68" s="6"/>
      <c r="V68" s="6"/>
      <c r="W68" s="6"/>
      <c r="X68" s="6"/>
      <c r="Y68" s="6"/>
      <c r="Z68" s="6"/>
    </row>
    <row r="69" spans="1:26" ht="18.75" customHeight="1" x14ac:dyDescent="0.3">
      <c r="A69" s="225"/>
      <c r="B69" s="215" t="s">
        <v>13</v>
      </c>
      <c r="C69" s="164"/>
      <c r="D69" s="19">
        <f>ROUND(C69/12,2)</f>
        <v>0</v>
      </c>
      <c r="E69" s="19">
        <f>D69*1.8</f>
        <v>0</v>
      </c>
      <c r="F69" s="20"/>
      <c r="G69" s="46"/>
      <c r="H69" s="19">
        <f>ROUND(G69/12,2)</f>
        <v>0</v>
      </c>
      <c r="I69" s="19">
        <f>H69*1.8</f>
        <v>0</v>
      </c>
      <c r="J69" s="20"/>
      <c r="K69" s="164"/>
      <c r="L69" s="19">
        <f>ROUND(K69/12,2)</f>
        <v>0</v>
      </c>
      <c r="M69" s="19">
        <f>L69*1.8</f>
        <v>0</v>
      </c>
      <c r="N69" s="20"/>
      <c r="O69" s="22">
        <f t="shared" si="31"/>
        <v>0</v>
      </c>
      <c r="P69" s="22">
        <f t="shared" ref="P69:P70" si="40">ROUND(O69/24,2)</f>
        <v>0</v>
      </c>
      <c r="Q69" s="22">
        <f t="shared" ref="Q69:Q70" si="41">P69*1.8</f>
        <v>0</v>
      </c>
      <c r="R69" s="23"/>
      <c r="S69" s="6"/>
      <c r="T69" s="6"/>
      <c r="U69" s="6"/>
      <c r="V69" s="6"/>
      <c r="W69" s="6"/>
      <c r="X69" s="6"/>
      <c r="Y69" s="6"/>
      <c r="Z69" s="6"/>
    </row>
    <row r="70" spans="1:26" ht="18.75" customHeight="1" x14ac:dyDescent="0.3">
      <c r="A70" s="225"/>
      <c r="B70" s="215" t="s">
        <v>14</v>
      </c>
      <c r="C70" s="164"/>
      <c r="D70" s="19">
        <f>ROUND(C70/12,2)</f>
        <v>0</v>
      </c>
      <c r="E70" s="19">
        <f>D70*1.8</f>
        <v>0</v>
      </c>
      <c r="F70" s="20"/>
      <c r="G70" s="46"/>
      <c r="H70" s="19">
        <f>ROUND(G70/12,2)</f>
        <v>0</v>
      </c>
      <c r="I70" s="19">
        <f>H70*1.8</f>
        <v>0</v>
      </c>
      <c r="J70" s="20"/>
      <c r="K70" s="164"/>
      <c r="L70" s="19">
        <f>ROUND(K70/12,2)</f>
        <v>0</v>
      </c>
      <c r="M70" s="19">
        <f>L70*1.8</f>
        <v>0</v>
      </c>
      <c r="N70" s="20"/>
      <c r="O70" s="22">
        <f t="shared" si="31"/>
        <v>0</v>
      </c>
      <c r="P70" s="22">
        <f t="shared" si="40"/>
        <v>0</v>
      </c>
      <c r="Q70" s="22">
        <f t="shared" si="41"/>
        <v>0</v>
      </c>
      <c r="R70" s="23"/>
      <c r="S70" s="6"/>
      <c r="T70" s="6"/>
      <c r="U70" s="6"/>
      <c r="V70" s="6"/>
      <c r="W70" s="6"/>
      <c r="X70" s="6"/>
      <c r="Y70" s="6"/>
      <c r="Z70" s="6"/>
    </row>
    <row r="71" spans="1:26" ht="18.75" customHeight="1" x14ac:dyDescent="0.3">
      <c r="A71" s="214" t="s">
        <v>35</v>
      </c>
      <c r="B71" s="215" t="s">
        <v>12</v>
      </c>
      <c r="C71" s="164">
        <v>9281</v>
      </c>
      <c r="D71" s="19">
        <f>ROUND(C71/18,2)</f>
        <v>515.61</v>
      </c>
      <c r="E71" s="19"/>
      <c r="F71" s="20">
        <f>SUM(D71,E72:E73)</f>
        <v>515.61</v>
      </c>
      <c r="G71" s="46">
        <v>7356</v>
      </c>
      <c r="H71" s="19">
        <f>ROUND(G71/18,2)</f>
        <v>408.67</v>
      </c>
      <c r="I71" s="19"/>
      <c r="J71" s="20">
        <f>SUM(H71,I72:I73)</f>
        <v>408.67</v>
      </c>
      <c r="K71" s="164">
        <v>177</v>
      </c>
      <c r="L71" s="19">
        <f>ROUND(K71/18,2)</f>
        <v>9.83</v>
      </c>
      <c r="M71" s="19"/>
      <c r="N71" s="20">
        <f>SUM(L71,M72:M73)</f>
        <v>9.83</v>
      </c>
      <c r="O71" s="22">
        <f t="shared" si="31"/>
        <v>16814</v>
      </c>
      <c r="P71" s="22">
        <f>ROUND(O71/36,2)</f>
        <v>467.06</v>
      </c>
      <c r="Q71" s="22"/>
      <c r="R71" s="23">
        <f>SUM(P71,Q72:Q73)</f>
        <v>467.06</v>
      </c>
      <c r="S71" s="6"/>
      <c r="T71" s="6"/>
      <c r="U71" s="6"/>
      <c r="V71" s="6"/>
      <c r="W71" s="6"/>
      <c r="X71" s="6"/>
      <c r="Y71" s="6"/>
      <c r="Z71" s="6"/>
    </row>
    <row r="72" spans="1:26" ht="18.75" customHeight="1" x14ac:dyDescent="0.3">
      <c r="A72" s="225"/>
      <c r="B72" s="215" t="s">
        <v>13</v>
      </c>
      <c r="C72" s="164"/>
      <c r="D72" s="19">
        <f>ROUND(C72/12,2)</f>
        <v>0</v>
      </c>
      <c r="E72" s="19">
        <f>D72*1.8</f>
        <v>0</v>
      </c>
      <c r="F72" s="20"/>
      <c r="G72" s="46"/>
      <c r="H72" s="19">
        <f>ROUND(G72/12,2)</f>
        <v>0</v>
      </c>
      <c r="I72" s="19">
        <f>H72*1.8</f>
        <v>0</v>
      </c>
      <c r="J72" s="20"/>
      <c r="K72" s="164"/>
      <c r="L72" s="19">
        <f>ROUND(K72/12,2)</f>
        <v>0</v>
      </c>
      <c r="M72" s="19">
        <f>L72*1.8</f>
        <v>0</v>
      </c>
      <c r="N72" s="20"/>
      <c r="O72" s="22">
        <f t="shared" si="31"/>
        <v>0</v>
      </c>
      <c r="P72" s="22">
        <f t="shared" ref="P72:P73" si="42">ROUND(O72/24,2)</f>
        <v>0</v>
      </c>
      <c r="Q72" s="22">
        <f t="shared" ref="Q72:Q73" si="43">P72*1.8</f>
        <v>0</v>
      </c>
      <c r="R72" s="23"/>
      <c r="S72" s="6"/>
      <c r="T72" s="6"/>
      <c r="U72" s="6"/>
      <c r="V72" s="6"/>
      <c r="W72" s="6"/>
      <c r="X72" s="6"/>
      <c r="Y72" s="6"/>
      <c r="Z72" s="6"/>
    </row>
    <row r="73" spans="1:26" ht="18.75" customHeight="1" x14ac:dyDescent="0.3">
      <c r="A73" s="225"/>
      <c r="B73" s="215" t="s">
        <v>14</v>
      </c>
      <c r="C73" s="164"/>
      <c r="D73" s="19">
        <f>ROUND(C73/12,2)</f>
        <v>0</v>
      </c>
      <c r="E73" s="19">
        <f>D73*1.8</f>
        <v>0</v>
      </c>
      <c r="F73" s="20"/>
      <c r="G73" s="46"/>
      <c r="H73" s="19">
        <f>ROUND(G73/12,2)</f>
        <v>0</v>
      </c>
      <c r="I73" s="19">
        <f>H73*1.8</f>
        <v>0</v>
      </c>
      <c r="J73" s="20"/>
      <c r="K73" s="164"/>
      <c r="L73" s="19">
        <f>ROUND(K73/12,2)</f>
        <v>0</v>
      </c>
      <c r="M73" s="19">
        <f>L73*1.8</f>
        <v>0</v>
      </c>
      <c r="N73" s="20"/>
      <c r="O73" s="22">
        <f t="shared" si="31"/>
        <v>0</v>
      </c>
      <c r="P73" s="22">
        <f t="shared" si="42"/>
        <v>0</v>
      </c>
      <c r="Q73" s="22">
        <f t="shared" si="43"/>
        <v>0</v>
      </c>
      <c r="R73" s="23"/>
      <c r="S73" s="6"/>
      <c r="T73" s="6"/>
      <c r="U73" s="6"/>
      <c r="V73" s="6"/>
      <c r="W73" s="6"/>
      <c r="X73" s="6"/>
      <c r="Y73" s="6"/>
      <c r="Z73" s="6"/>
    </row>
    <row r="74" spans="1:26" ht="18.75" customHeight="1" x14ac:dyDescent="0.3">
      <c r="A74" s="214" t="s">
        <v>36</v>
      </c>
      <c r="B74" s="215" t="s">
        <v>12</v>
      </c>
      <c r="C74" s="164">
        <v>0</v>
      </c>
      <c r="D74" s="19">
        <f>ROUND(C74/18,2)</f>
        <v>0</v>
      </c>
      <c r="E74" s="19"/>
      <c r="F74" s="20">
        <f>SUM(D74,E75:E76)</f>
        <v>13.95</v>
      </c>
      <c r="G74" s="46"/>
      <c r="H74" s="19">
        <f>ROUND(G74/18,2)</f>
        <v>0</v>
      </c>
      <c r="I74" s="19"/>
      <c r="J74" s="20">
        <f>SUM(H74,I75:I76)</f>
        <v>16.649999999999999</v>
      </c>
      <c r="K74" s="164"/>
      <c r="L74" s="19">
        <f>ROUND(K74/18,2)</f>
        <v>0</v>
      </c>
      <c r="M74" s="19"/>
      <c r="N74" s="20">
        <f>SUM(L74,M75:M76)</f>
        <v>0</v>
      </c>
      <c r="O74" s="22">
        <f t="shared" si="31"/>
        <v>0</v>
      </c>
      <c r="P74" s="22">
        <f>ROUND(O74/36,2)</f>
        <v>0</v>
      </c>
      <c r="Q74" s="22"/>
      <c r="R74" s="23">
        <f>SUM(P74,Q75:Q76)</f>
        <v>15.318</v>
      </c>
      <c r="S74" s="6"/>
      <c r="T74" s="6"/>
      <c r="U74" s="6"/>
      <c r="V74" s="6"/>
      <c r="W74" s="6"/>
      <c r="X74" s="6"/>
      <c r="Y74" s="6"/>
      <c r="Z74" s="6"/>
    </row>
    <row r="75" spans="1:26" ht="18.75" customHeight="1" x14ac:dyDescent="0.3">
      <c r="A75" s="225"/>
      <c r="B75" s="215" t="s">
        <v>13</v>
      </c>
      <c r="C75" s="164">
        <v>39</v>
      </c>
      <c r="D75" s="19">
        <f>ROUND(C75/12,2)</f>
        <v>3.25</v>
      </c>
      <c r="E75" s="19">
        <f>D75*1.8</f>
        <v>5.8500000000000005</v>
      </c>
      <c r="F75" s="20"/>
      <c r="G75" s="46">
        <v>54</v>
      </c>
      <c r="H75" s="19">
        <f>ROUND(G75/12,2)</f>
        <v>4.5</v>
      </c>
      <c r="I75" s="19">
        <f>H75*1.8</f>
        <v>8.1</v>
      </c>
      <c r="J75" s="20"/>
      <c r="K75" s="164"/>
      <c r="L75" s="19">
        <f>ROUND(K75/12,2)</f>
        <v>0</v>
      </c>
      <c r="M75" s="19">
        <f>L75*1.8</f>
        <v>0</v>
      </c>
      <c r="N75" s="20"/>
      <c r="O75" s="22">
        <f t="shared" si="31"/>
        <v>93</v>
      </c>
      <c r="P75" s="22">
        <f t="shared" ref="P75:P76" si="44">ROUND(O75/24,2)</f>
        <v>3.88</v>
      </c>
      <c r="Q75" s="22">
        <f t="shared" ref="Q75:Q76" si="45">P75*1.8</f>
        <v>6.984</v>
      </c>
      <c r="R75" s="23"/>
      <c r="S75" s="6"/>
      <c r="T75" s="6"/>
      <c r="U75" s="6"/>
      <c r="V75" s="6"/>
      <c r="W75" s="6"/>
      <c r="X75" s="6"/>
      <c r="Y75" s="6"/>
      <c r="Z75" s="6"/>
    </row>
    <row r="76" spans="1:26" ht="18.75" customHeight="1" x14ac:dyDescent="0.3">
      <c r="A76" s="225"/>
      <c r="B76" s="215" t="s">
        <v>14</v>
      </c>
      <c r="C76" s="164">
        <v>54</v>
      </c>
      <c r="D76" s="19">
        <f>ROUND(C76/12,2)</f>
        <v>4.5</v>
      </c>
      <c r="E76" s="19">
        <f>D76*1.8</f>
        <v>8.1</v>
      </c>
      <c r="F76" s="20"/>
      <c r="G76" s="46">
        <v>57</v>
      </c>
      <c r="H76" s="19">
        <f>ROUND(G76/12,2)</f>
        <v>4.75</v>
      </c>
      <c r="I76" s="19">
        <f>H76*1.8</f>
        <v>8.5500000000000007</v>
      </c>
      <c r="J76" s="20"/>
      <c r="K76" s="164"/>
      <c r="L76" s="19">
        <f>ROUND(K76/12,2)</f>
        <v>0</v>
      </c>
      <c r="M76" s="19">
        <f>L76*1.8</f>
        <v>0</v>
      </c>
      <c r="N76" s="20"/>
      <c r="O76" s="22">
        <f t="shared" si="31"/>
        <v>111</v>
      </c>
      <c r="P76" s="22">
        <f t="shared" si="44"/>
        <v>4.63</v>
      </c>
      <c r="Q76" s="22">
        <f t="shared" si="45"/>
        <v>8.3339999999999996</v>
      </c>
      <c r="R76" s="23"/>
      <c r="S76" s="6"/>
      <c r="T76" s="6"/>
      <c r="U76" s="6"/>
      <c r="V76" s="6"/>
      <c r="W76" s="6"/>
      <c r="X76" s="6"/>
      <c r="Y76" s="6"/>
      <c r="Z76" s="6"/>
    </row>
    <row r="77" spans="1:26" ht="18.75" customHeight="1" x14ac:dyDescent="0.3">
      <c r="A77" s="214" t="s">
        <v>37</v>
      </c>
      <c r="B77" s="215" t="s">
        <v>12</v>
      </c>
      <c r="C77" s="164">
        <v>7068</v>
      </c>
      <c r="D77" s="19">
        <f>ROUND(C77/18,2)</f>
        <v>392.67</v>
      </c>
      <c r="E77" s="19"/>
      <c r="F77" s="20">
        <f>SUM(D77,E78:E79)</f>
        <v>392.67</v>
      </c>
      <c r="G77" s="46">
        <v>4761</v>
      </c>
      <c r="H77" s="19">
        <f>ROUND(G77/18,2)</f>
        <v>264.5</v>
      </c>
      <c r="I77" s="19"/>
      <c r="J77" s="20">
        <f>SUM(H77,I78:I79)</f>
        <v>265.85000000000002</v>
      </c>
      <c r="K77" s="164"/>
      <c r="L77" s="19">
        <f>ROUND(K77/18,2)</f>
        <v>0</v>
      </c>
      <c r="M77" s="19"/>
      <c r="N77" s="20">
        <f>SUM(L77,M78:M79)</f>
        <v>0</v>
      </c>
      <c r="O77" s="22">
        <f t="shared" si="31"/>
        <v>11829</v>
      </c>
      <c r="P77" s="22">
        <f>ROUND(O77/36,2)</f>
        <v>328.58</v>
      </c>
      <c r="Q77" s="22"/>
      <c r="R77" s="23">
        <f>SUM(P77,Q78:Q79)</f>
        <v>329.26400000000001</v>
      </c>
      <c r="S77" s="6"/>
      <c r="T77" s="6"/>
      <c r="U77" s="6"/>
      <c r="V77" s="6"/>
      <c r="W77" s="6"/>
      <c r="X77" s="6"/>
      <c r="Y77" s="6"/>
      <c r="Z77" s="6"/>
    </row>
    <row r="78" spans="1:26" ht="18.75" customHeight="1" x14ac:dyDescent="0.3">
      <c r="A78" s="225"/>
      <c r="B78" s="215" t="s">
        <v>13</v>
      </c>
      <c r="C78" s="164"/>
      <c r="D78" s="19">
        <f>ROUND(C78/12,2)</f>
        <v>0</v>
      </c>
      <c r="E78" s="19">
        <f>D78*1.8</f>
        <v>0</v>
      </c>
      <c r="F78" s="20"/>
      <c r="G78" s="46">
        <v>9</v>
      </c>
      <c r="H78" s="19">
        <f>ROUND(G78/12,2)</f>
        <v>0.75</v>
      </c>
      <c r="I78" s="19">
        <f>H78*1.8</f>
        <v>1.35</v>
      </c>
      <c r="J78" s="20"/>
      <c r="K78" s="164"/>
      <c r="L78" s="19">
        <f>ROUND(K78/12,2)</f>
        <v>0</v>
      </c>
      <c r="M78" s="19">
        <f>L78*1.8</f>
        <v>0</v>
      </c>
      <c r="N78" s="20"/>
      <c r="O78" s="22">
        <f t="shared" si="31"/>
        <v>9</v>
      </c>
      <c r="P78" s="22">
        <f t="shared" ref="P78:P79" si="46">ROUND(O78/24,2)</f>
        <v>0.38</v>
      </c>
      <c r="Q78" s="22">
        <f t="shared" ref="Q78:Q79" si="47">P78*1.8</f>
        <v>0.68400000000000005</v>
      </c>
      <c r="R78" s="23"/>
      <c r="S78" s="6"/>
      <c r="T78" s="6"/>
      <c r="U78" s="6"/>
      <c r="V78" s="6"/>
      <c r="W78" s="6"/>
      <c r="X78" s="6"/>
      <c r="Y78" s="6"/>
      <c r="Z78" s="6"/>
    </row>
    <row r="79" spans="1:26" ht="18.75" customHeight="1" x14ac:dyDescent="0.3">
      <c r="A79" s="225"/>
      <c r="B79" s="215" t="s">
        <v>14</v>
      </c>
      <c r="C79" s="164"/>
      <c r="D79" s="19">
        <f>ROUND(C79/12,2)</f>
        <v>0</v>
      </c>
      <c r="E79" s="19">
        <f>D79*1.8</f>
        <v>0</v>
      </c>
      <c r="F79" s="20"/>
      <c r="G79" s="46"/>
      <c r="H79" s="19">
        <f>ROUND(G79/12,2)</f>
        <v>0</v>
      </c>
      <c r="I79" s="19">
        <f>H79*1.8</f>
        <v>0</v>
      </c>
      <c r="J79" s="20"/>
      <c r="K79" s="164"/>
      <c r="L79" s="19">
        <f>ROUND(K79/12,2)</f>
        <v>0</v>
      </c>
      <c r="M79" s="19">
        <f>L79*1.8</f>
        <v>0</v>
      </c>
      <c r="N79" s="20"/>
      <c r="O79" s="22">
        <f t="shared" si="31"/>
        <v>0</v>
      </c>
      <c r="P79" s="22">
        <f t="shared" si="46"/>
        <v>0</v>
      </c>
      <c r="Q79" s="22">
        <f t="shared" si="47"/>
        <v>0</v>
      </c>
      <c r="R79" s="23"/>
      <c r="S79" s="6"/>
      <c r="T79" s="6"/>
      <c r="U79" s="6"/>
      <c r="V79" s="6"/>
      <c r="W79" s="6"/>
      <c r="X79" s="6"/>
      <c r="Y79" s="6"/>
      <c r="Z79" s="6"/>
    </row>
    <row r="80" spans="1:26" ht="18.75" customHeight="1" x14ac:dyDescent="0.3">
      <c r="A80" s="214" t="s">
        <v>38</v>
      </c>
      <c r="B80" s="215" t="s">
        <v>12</v>
      </c>
      <c r="C80" s="164">
        <v>3624</v>
      </c>
      <c r="D80" s="19">
        <f>ROUND(C80/18,2)</f>
        <v>201.33</v>
      </c>
      <c r="E80" s="19"/>
      <c r="F80" s="20">
        <f>SUM(D80,E81:E82)</f>
        <v>201.33</v>
      </c>
      <c r="G80" s="46">
        <v>3075</v>
      </c>
      <c r="H80" s="19">
        <f>ROUND(G80/18,2)</f>
        <v>170.83</v>
      </c>
      <c r="I80" s="19"/>
      <c r="J80" s="20">
        <f>SUM(H80,I81:I82)</f>
        <v>170.83</v>
      </c>
      <c r="K80" s="164"/>
      <c r="L80" s="19">
        <f>ROUND(K80/18,2)</f>
        <v>0</v>
      </c>
      <c r="M80" s="19"/>
      <c r="N80" s="20">
        <f>SUM(L80,M81:M82)</f>
        <v>0</v>
      </c>
      <c r="O80" s="22">
        <f t="shared" si="31"/>
        <v>6699</v>
      </c>
      <c r="P80" s="22">
        <f>ROUND(O80/36,2)</f>
        <v>186.08</v>
      </c>
      <c r="Q80" s="22"/>
      <c r="R80" s="23">
        <f>SUM(P80,Q81:Q82)</f>
        <v>186.08</v>
      </c>
      <c r="S80" s="6"/>
      <c r="T80" s="6"/>
      <c r="U80" s="6"/>
      <c r="V80" s="6"/>
      <c r="W80" s="6"/>
      <c r="X80" s="6"/>
      <c r="Y80" s="6"/>
      <c r="Z80" s="6"/>
    </row>
    <row r="81" spans="1:26" ht="18.75" customHeight="1" x14ac:dyDescent="0.3">
      <c r="A81" s="225"/>
      <c r="B81" s="215" t="s">
        <v>13</v>
      </c>
      <c r="C81" s="164"/>
      <c r="D81" s="19">
        <f>ROUND(C81/12,2)</f>
        <v>0</v>
      </c>
      <c r="E81" s="19">
        <f>D81*1.8</f>
        <v>0</v>
      </c>
      <c r="F81" s="20"/>
      <c r="G81" s="46"/>
      <c r="H81" s="19">
        <f>ROUND(G81/12,2)</f>
        <v>0</v>
      </c>
      <c r="I81" s="19">
        <f>H81*1.8</f>
        <v>0</v>
      </c>
      <c r="J81" s="20"/>
      <c r="K81" s="164"/>
      <c r="L81" s="19">
        <f>ROUND(K81/12,2)</f>
        <v>0</v>
      </c>
      <c r="M81" s="19">
        <f>L81*1.8</f>
        <v>0</v>
      </c>
      <c r="N81" s="20"/>
      <c r="O81" s="22">
        <f t="shared" si="31"/>
        <v>0</v>
      </c>
      <c r="P81" s="22">
        <f t="shared" ref="P81:P82" si="48">ROUND(O81/24,2)</f>
        <v>0</v>
      </c>
      <c r="Q81" s="22">
        <f t="shared" ref="Q81:Q82" si="49">P81*1.8</f>
        <v>0</v>
      </c>
      <c r="R81" s="23"/>
      <c r="S81" s="6"/>
      <c r="T81" s="6"/>
      <c r="U81" s="6"/>
      <c r="V81" s="6"/>
      <c r="W81" s="6"/>
      <c r="X81" s="6"/>
      <c r="Y81" s="6"/>
      <c r="Z81" s="6"/>
    </row>
    <row r="82" spans="1:26" ht="18.75" customHeight="1" x14ac:dyDescent="0.3">
      <c r="A82" s="225"/>
      <c r="B82" s="215" t="s">
        <v>14</v>
      </c>
      <c r="C82" s="164"/>
      <c r="D82" s="19">
        <f>ROUND(C82/12,2)</f>
        <v>0</v>
      </c>
      <c r="E82" s="19">
        <f>D82*1.8</f>
        <v>0</v>
      </c>
      <c r="F82" s="20"/>
      <c r="G82" s="46"/>
      <c r="H82" s="19">
        <f>ROUND(G82/12,2)</f>
        <v>0</v>
      </c>
      <c r="I82" s="19">
        <f>H82*1.8</f>
        <v>0</v>
      </c>
      <c r="J82" s="20"/>
      <c r="K82" s="164"/>
      <c r="L82" s="19">
        <f>ROUND(K82/12,2)</f>
        <v>0</v>
      </c>
      <c r="M82" s="19">
        <f>L82*1.8</f>
        <v>0</v>
      </c>
      <c r="N82" s="20"/>
      <c r="O82" s="22">
        <f t="shared" si="31"/>
        <v>0</v>
      </c>
      <c r="P82" s="22">
        <f t="shared" si="48"/>
        <v>0</v>
      </c>
      <c r="Q82" s="22">
        <f t="shared" si="49"/>
        <v>0</v>
      </c>
      <c r="R82" s="23"/>
      <c r="S82" s="6"/>
      <c r="T82" s="6"/>
      <c r="U82" s="6"/>
      <c r="V82" s="6"/>
      <c r="W82" s="6"/>
      <c r="X82" s="6"/>
      <c r="Y82" s="6"/>
      <c r="Z82" s="6"/>
    </row>
    <row r="83" spans="1:26" ht="18.75" customHeight="1" x14ac:dyDescent="0.3">
      <c r="A83" s="214" t="s">
        <v>39</v>
      </c>
      <c r="B83" s="215" t="s">
        <v>12</v>
      </c>
      <c r="C83" s="164">
        <v>8380</v>
      </c>
      <c r="D83" s="19">
        <f>ROUND(C83/18,2)</f>
        <v>465.56</v>
      </c>
      <c r="E83" s="19"/>
      <c r="F83" s="20">
        <f>SUM(D83,E84:E85)</f>
        <v>465.56</v>
      </c>
      <c r="G83" s="46">
        <v>5868</v>
      </c>
      <c r="H83" s="19">
        <f>ROUND(G83/18,2)</f>
        <v>326</v>
      </c>
      <c r="I83" s="19"/>
      <c r="J83" s="20">
        <f>SUM(H83,I84:I85)</f>
        <v>326</v>
      </c>
      <c r="K83" s="164"/>
      <c r="L83" s="19">
        <f>ROUND(K83/18,2)</f>
        <v>0</v>
      </c>
      <c r="M83" s="19"/>
      <c r="N83" s="20">
        <f>SUM(L83,M84:M85)</f>
        <v>0</v>
      </c>
      <c r="O83" s="22">
        <f t="shared" si="31"/>
        <v>14248</v>
      </c>
      <c r="P83" s="22">
        <f>ROUND(O83/36,2)</f>
        <v>395.78</v>
      </c>
      <c r="Q83" s="22"/>
      <c r="R83" s="23">
        <f>SUM(P83,Q84:Q85)</f>
        <v>395.78</v>
      </c>
      <c r="S83" s="6"/>
      <c r="T83" s="6"/>
      <c r="U83" s="6"/>
      <c r="V83" s="6"/>
      <c r="W83" s="6"/>
      <c r="X83" s="6"/>
      <c r="Y83" s="6"/>
      <c r="Z83" s="6"/>
    </row>
    <row r="84" spans="1:26" ht="18.75" customHeight="1" x14ac:dyDescent="0.3">
      <c r="A84" s="225"/>
      <c r="B84" s="215" t="s">
        <v>13</v>
      </c>
      <c r="C84" s="164"/>
      <c r="D84" s="19">
        <f>ROUND(C84/12,2)</f>
        <v>0</v>
      </c>
      <c r="E84" s="19">
        <f>D84*1.8</f>
        <v>0</v>
      </c>
      <c r="F84" s="20"/>
      <c r="G84" s="46"/>
      <c r="H84" s="19">
        <f>ROUND(G84/12,2)</f>
        <v>0</v>
      </c>
      <c r="I84" s="19">
        <f>H84*1.8</f>
        <v>0</v>
      </c>
      <c r="J84" s="20"/>
      <c r="K84" s="164"/>
      <c r="L84" s="19">
        <f>ROUND(K84/12,2)</f>
        <v>0</v>
      </c>
      <c r="M84" s="19">
        <f>L84*1.8</f>
        <v>0</v>
      </c>
      <c r="N84" s="20"/>
      <c r="O84" s="22">
        <f t="shared" si="31"/>
        <v>0</v>
      </c>
      <c r="P84" s="22">
        <f t="shared" ref="P84:P85" si="50">ROUND(O84/24,2)</f>
        <v>0</v>
      </c>
      <c r="Q84" s="22">
        <f t="shared" ref="Q84:Q85" si="51">P84*1.8</f>
        <v>0</v>
      </c>
      <c r="R84" s="23"/>
      <c r="S84" s="6"/>
      <c r="T84" s="6"/>
      <c r="U84" s="6"/>
      <c r="V84" s="6"/>
      <c r="W84" s="6"/>
      <c r="X84" s="6"/>
      <c r="Y84" s="6"/>
      <c r="Z84" s="6"/>
    </row>
    <row r="85" spans="1:26" ht="18.75" customHeight="1" x14ac:dyDescent="0.3">
      <c r="A85" s="225"/>
      <c r="B85" s="215" t="s">
        <v>14</v>
      </c>
      <c r="C85" s="164"/>
      <c r="D85" s="19">
        <f>ROUND(C85/12,2)</f>
        <v>0</v>
      </c>
      <c r="E85" s="19">
        <f>D85*1.8</f>
        <v>0</v>
      </c>
      <c r="F85" s="20"/>
      <c r="G85" s="46"/>
      <c r="H85" s="19">
        <f>ROUND(G85/12,2)</f>
        <v>0</v>
      </c>
      <c r="I85" s="19">
        <f>H85*1.8</f>
        <v>0</v>
      </c>
      <c r="J85" s="20"/>
      <c r="K85" s="164"/>
      <c r="L85" s="19">
        <f>ROUND(K85/12,2)</f>
        <v>0</v>
      </c>
      <c r="M85" s="19">
        <f>L85*1.8</f>
        <v>0</v>
      </c>
      <c r="N85" s="20"/>
      <c r="O85" s="22">
        <f t="shared" si="31"/>
        <v>0</v>
      </c>
      <c r="P85" s="22">
        <f t="shared" si="50"/>
        <v>0</v>
      </c>
      <c r="Q85" s="22">
        <f t="shared" si="51"/>
        <v>0</v>
      </c>
      <c r="R85" s="23"/>
      <c r="S85" s="6"/>
      <c r="T85" s="6"/>
      <c r="U85" s="6"/>
      <c r="V85" s="6"/>
      <c r="W85" s="6"/>
      <c r="X85" s="6"/>
      <c r="Y85" s="6"/>
      <c r="Z85" s="6"/>
    </row>
    <row r="86" spans="1:26" ht="18.75" customHeight="1" x14ac:dyDescent="0.3">
      <c r="A86" s="214" t="s">
        <v>40</v>
      </c>
      <c r="B86" s="215" t="s">
        <v>12</v>
      </c>
      <c r="C86" s="164">
        <v>3732</v>
      </c>
      <c r="D86" s="19">
        <f>ROUND(C86/18,2)</f>
        <v>207.33</v>
      </c>
      <c r="E86" s="19"/>
      <c r="F86" s="20">
        <f>SUM(D86,E87:E88)</f>
        <v>207.33</v>
      </c>
      <c r="G86" s="46">
        <v>4188</v>
      </c>
      <c r="H86" s="19">
        <f>ROUND(G86/18,2)</f>
        <v>232.67</v>
      </c>
      <c r="I86" s="19"/>
      <c r="J86" s="20">
        <f>SUM(H86,I87:I88)</f>
        <v>232.67</v>
      </c>
      <c r="K86" s="164"/>
      <c r="L86" s="19">
        <f>ROUND(K86/18,2)</f>
        <v>0</v>
      </c>
      <c r="M86" s="19"/>
      <c r="N86" s="20">
        <f>SUM(L86,M87:M88)</f>
        <v>0</v>
      </c>
      <c r="O86" s="22">
        <f t="shared" si="31"/>
        <v>7920</v>
      </c>
      <c r="P86" s="22">
        <f>ROUND(O86/36,2)</f>
        <v>220</v>
      </c>
      <c r="Q86" s="22"/>
      <c r="R86" s="23">
        <f>SUM(P86,Q87:Q88)</f>
        <v>220</v>
      </c>
      <c r="S86" s="6"/>
      <c r="T86" s="6"/>
      <c r="U86" s="6"/>
      <c r="V86" s="6"/>
      <c r="W86" s="6"/>
      <c r="X86" s="6"/>
      <c r="Y86" s="6"/>
      <c r="Z86" s="6"/>
    </row>
    <row r="87" spans="1:26" ht="18.75" customHeight="1" x14ac:dyDescent="0.3">
      <c r="A87" s="225"/>
      <c r="B87" s="215" t="s">
        <v>13</v>
      </c>
      <c r="C87" s="164"/>
      <c r="D87" s="19">
        <f>ROUND(C87/12,2)</f>
        <v>0</v>
      </c>
      <c r="E87" s="19">
        <f>D87*1.8</f>
        <v>0</v>
      </c>
      <c r="F87" s="20"/>
      <c r="G87" s="46"/>
      <c r="H87" s="19">
        <f>ROUND(G87/12,2)</f>
        <v>0</v>
      </c>
      <c r="I87" s="19">
        <f>H87*1.8</f>
        <v>0</v>
      </c>
      <c r="J87" s="20"/>
      <c r="K87" s="164"/>
      <c r="L87" s="19">
        <f>ROUND(K87/12,2)</f>
        <v>0</v>
      </c>
      <c r="M87" s="19">
        <f>L87*1.8</f>
        <v>0</v>
      </c>
      <c r="N87" s="20"/>
      <c r="O87" s="22">
        <f t="shared" si="31"/>
        <v>0</v>
      </c>
      <c r="P87" s="22">
        <f t="shared" ref="P87:P88" si="52">ROUND(O87/24,2)</f>
        <v>0</v>
      </c>
      <c r="Q87" s="22">
        <f t="shared" ref="Q87:Q88" si="53">P87*1.8</f>
        <v>0</v>
      </c>
      <c r="R87" s="23"/>
      <c r="S87" s="6"/>
      <c r="T87" s="6"/>
      <c r="U87" s="6"/>
      <c r="V87" s="6"/>
      <c r="W87" s="6"/>
      <c r="X87" s="6"/>
      <c r="Y87" s="6"/>
      <c r="Z87" s="6"/>
    </row>
    <row r="88" spans="1:26" ht="18.75" customHeight="1" x14ac:dyDescent="0.3">
      <c r="A88" s="225"/>
      <c r="B88" s="215" t="s">
        <v>14</v>
      </c>
      <c r="C88" s="164"/>
      <c r="D88" s="19">
        <f>ROUND(C88/12,2)</f>
        <v>0</v>
      </c>
      <c r="E88" s="19">
        <f>D88*1.8</f>
        <v>0</v>
      </c>
      <c r="F88" s="20"/>
      <c r="G88" s="46"/>
      <c r="H88" s="19">
        <f>ROUND(G88/12,2)</f>
        <v>0</v>
      </c>
      <c r="I88" s="19">
        <f>H88*1.8</f>
        <v>0</v>
      </c>
      <c r="J88" s="20"/>
      <c r="K88" s="164"/>
      <c r="L88" s="19">
        <f>ROUND(K88/12,2)</f>
        <v>0</v>
      </c>
      <c r="M88" s="19">
        <f>L88*1.8</f>
        <v>0</v>
      </c>
      <c r="N88" s="20"/>
      <c r="O88" s="22">
        <f t="shared" si="31"/>
        <v>0</v>
      </c>
      <c r="P88" s="22">
        <f t="shared" si="52"/>
        <v>0</v>
      </c>
      <c r="Q88" s="22">
        <f t="shared" si="53"/>
        <v>0</v>
      </c>
      <c r="R88" s="23"/>
      <c r="S88" s="6"/>
      <c r="T88" s="6"/>
      <c r="U88" s="6"/>
      <c r="V88" s="6"/>
      <c r="W88" s="6"/>
      <c r="X88" s="6"/>
      <c r="Y88" s="6"/>
      <c r="Z88" s="6"/>
    </row>
    <row r="89" spans="1:26" ht="18.75" customHeight="1" x14ac:dyDescent="0.3">
      <c r="A89" s="226" t="s">
        <v>26</v>
      </c>
      <c r="B89" s="227" t="s">
        <v>12</v>
      </c>
      <c r="C89" s="339">
        <f>SUM(C56,C59,C62,C65,C68,C71,C74,C77,C80,C83,C86)</f>
        <v>61838</v>
      </c>
      <c r="D89" s="36">
        <f>ROUND(C89/18,2)</f>
        <v>3435.44</v>
      </c>
      <c r="E89" s="36"/>
      <c r="F89" s="37">
        <f>SUM(D89,E90:E91)</f>
        <v>3449.39</v>
      </c>
      <c r="G89" s="337">
        <f>SUM(G56,G59,G62,G65,G68,G71,G74,G77,G80,G83,G86)</f>
        <v>54570</v>
      </c>
      <c r="H89" s="36">
        <f>ROUND(G89/18,2)</f>
        <v>3031.67</v>
      </c>
      <c r="I89" s="36"/>
      <c r="J89" s="37">
        <f>SUM(H89,I90:I91)</f>
        <v>3049.67</v>
      </c>
      <c r="K89" s="339">
        <f>SUM(K56,K59,K62,K65,K68,K71,K74,K77,K80,K83,K86)</f>
        <v>525</v>
      </c>
      <c r="L89" s="36">
        <f>ROUND(K89/18,2)</f>
        <v>29.17</v>
      </c>
      <c r="M89" s="36"/>
      <c r="N89" s="37">
        <f>SUM(L89,M90:M91)</f>
        <v>29.17</v>
      </c>
      <c r="O89" s="39">
        <f t="shared" si="31"/>
        <v>116933</v>
      </c>
      <c r="P89" s="39">
        <f>ROUND(O89/36,2)</f>
        <v>3248.14</v>
      </c>
      <c r="Q89" s="39"/>
      <c r="R89" s="23">
        <f>SUM(P89,Q90:Q91)</f>
        <v>3264.1239999999998</v>
      </c>
      <c r="S89" s="6"/>
      <c r="T89" s="6"/>
      <c r="U89" s="6"/>
      <c r="V89" s="6"/>
      <c r="W89" s="6"/>
      <c r="X89" s="6"/>
      <c r="Y89" s="6"/>
      <c r="Z89" s="6"/>
    </row>
    <row r="90" spans="1:26" ht="18.75" customHeight="1" x14ac:dyDescent="0.3">
      <c r="A90" s="229"/>
      <c r="B90" s="227" t="s">
        <v>13</v>
      </c>
      <c r="C90" s="339">
        <f>SUM(C57,C60,C63,C66,C69,C72,C75,C78,C81,C84,C87)</f>
        <v>39</v>
      </c>
      <c r="D90" s="36">
        <f>ROUND(C90/12,2)</f>
        <v>3.25</v>
      </c>
      <c r="E90" s="36">
        <f>D90*1.8</f>
        <v>5.8500000000000005</v>
      </c>
      <c r="F90" s="37"/>
      <c r="G90" s="337">
        <f>SUM(G57,G60,G63,G66,G69,G72,G75,G78,G81,G84,G87)</f>
        <v>63</v>
      </c>
      <c r="H90" s="36">
        <f>ROUND(G90/12,2)</f>
        <v>5.25</v>
      </c>
      <c r="I90" s="36">
        <f>H90*1.8</f>
        <v>9.4500000000000011</v>
      </c>
      <c r="J90" s="37"/>
      <c r="K90" s="339">
        <f>SUM(K57,K60,K63,K66,K69,K72,K75,K78,K81,K84,K87)</f>
        <v>0</v>
      </c>
      <c r="L90" s="36">
        <f>ROUND(K90/12,2)</f>
        <v>0</v>
      </c>
      <c r="M90" s="36">
        <f>L90*1.8</f>
        <v>0</v>
      </c>
      <c r="N90" s="37"/>
      <c r="O90" s="39">
        <f t="shared" si="31"/>
        <v>102</v>
      </c>
      <c r="P90" s="39">
        <f t="shared" ref="P90:P91" si="54">ROUND(O90/24,2)</f>
        <v>4.25</v>
      </c>
      <c r="Q90" s="39">
        <f t="shared" ref="Q90:Q91" si="55">P90*1.8</f>
        <v>7.65</v>
      </c>
      <c r="R90" s="23"/>
      <c r="S90" s="6"/>
      <c r="T90" s="6"/>
      <c r="U90" s="6"/>
      <c r="V90" s="6"/>
      <c r="W90" s="6"/>
      <c r="X90" s="6"/>
      <c r="Y90" s="6"/>
      <c r="Z90" s="6"/>
    </row>
    <row r="91" spans="1:26" ht="18.75" customHeight="1" thickBot="1" x14ac:dyDescent="0.35">
      <c r="A91" s="230"/>
      <c r="B91" s="228" t="s">
        <v>14</v>
      </c>
      <c r="C91" s="340">
        <f>SUM(C58,C61,C64,C67,C70,C73,C76,C79,C82,C85,C88)</f>
        <v>54</v>
      </c>
      <c r="D91" s="41">
        <f>ROUND(C91/12,2)</f>
        <v>4.5</v>
      </c>
      <c r="E91" s="41">
        <f>D91*1.8</f>
        <v>8.1</v>
      </c>
      <c r="F91" s="42"/>
      <c r="G91" s="338">
        <f>SUM(G58,G61,G64,G67,G70,G73,G76,G79,G82,G85,G88)</f>
        <v>57</v>
      </c>
      <c r="H91" s="41">
        <f>ROUND(G91/12,2)</f>
        <v>4.75</v>
      </c>
      <c r="I91" s="41">
        <f>H91*1.8</f>
        <v>8.5500000000000007</v>
      </c>
      <c r="J91" s="42"/>
      <c r="K91" s="340">
        <f>SUM(K58,K61,K64,K67,K70,K73,K76,K79,K82,K85,K88)</f>
        <v>0</v>
      </c>
      <c r="L91" s="41">
        <f>ROUND(K91/12,2)</f>
        <v>0</v>
      </c>
      <c r="M91" s="41">
        <f>L91*1.8</f>
        <v>0</v>
      </c>
      <c r="N91" s="42"/>
      <c r="O91" s="44">
        <f t="shared" si="31"/>
        <v>111</v>
      </c>
      <c r="P91" s="44">
        <f t="shared" si="54"/>
        <v>4.63</v>
      </c>
      <c r="Q91" s="44">
        <f t="shared" si="55"/>
        <v>8.3339999999999996</v>
      </c>
      <c r="R91" s="29"/>
      <c r="S91" s="6"/>
      <c r="T91" s="6"/>
      <c r="U91" s="6"/>
      <c r="V91" s="6"/>
      <c r="W91" s="6"/>
      <c r="X91" s="6"/>
      <c r="Y91" s="6"/>
      <c r="Z91" s="6"/>
    </row>
    <row r="92" spans="1:26" ht="18.75" customHeight="1" x14ac:dyDescent="0.3">
      <c r="A92" s="218" t="s">
        <v>41</v>
      </c>
      <c r="B92" s="222"/>
      <c r="C92" s="335"/>
      <c r="D92" s="220"/>
      <c r="E92" s="220"/>
      <c r="F92" s="221"/>
      <c r="G92" s="336"/>
      <c r="H92" s="220"/>
      <c r="I92" s="220"/>
      <c r="J92" s="221"/>
      <c r="K92" s="335"/>
      <c r="L92" s="220"/>
      <c r="M92" s="220"/>
      <c r="N92" s="221"/>
      <c r="O92" s="32"/>
      <c r="P92" s="32"/>
      <c r="Q92" s="32"/>
      <c r="R92" s="33"/>
      <c r="S92" s="6"/>
      <c r="T92" s="6"/>
      <c r="U92" s="6"/>
      <c r="V92" s="6"/>
      <c r="W92" s="6"/>
      <c r="X92" s="6"/>
      <c r="Y92" s="6"/>
      <c r="Z92" s="6"/>
    </row>
    <row r="93" spans="1:26" ht="18.75" customHeight="1" x14ac:dyDescent="0.3">
      <c r="A93" s="214" t="s">
        <v>42</v>
      </c>
      <c r="B93" s="215" t="s">
        <v>12</v>
      </c>
      <c r="C93" s="164">
        <v>6801</v>
      </c>
      <c r="D93" s="19">
        <f>ROUND(C93/18,2)</f>
        <v>377.83</v>
      </c>
      <c r="E93" s="19"/>
      <c r="F93" s="20">
        <f>SUM(D93,E94:E95)</f>
        <v>377.83</v>
      </c>
      <c r="G93" s="46">
        <v>6319</v>
      </c>
      <c r="H93" s="19">
        <f>ROUND(G93/18,2)</f>
        <v>351.06</v>
      </c>
      <c r="I93" s="19"/>
      <c r="J93" s="20">
        <f>SUM(H93,I94:I95)</f>
        <v>351.06</v>
      </c>
      <c r="K93" s="164"/>
      <c r="L93" s="19">
        <f>ROUND(K93/18,2)</f>
        <v>0</v>
      </c>
      <c r="M93" s="19"/>
      <c r="N93" s="20">
        <f>SUM(L93,M94:M95)</f>
        <v>0</v>
      </c>
      <c r="O93" s="22">
        <f t="shared" ref="O93:O104" si="56">SUM(K93,C93,G93)</f>
        <v>13120</v>
      </c>
      <c r="P93" s="22">
        <f>ROUND(O93/36,2)</f>
        <v>364.44</v>
      </c>
      <c r="Q93" s="22"/>
      <c r="R93" s="23">
        <f>SUM(P93,Q94:Q95)</f>
        <v>364.44</v>
      </c>
      <c r="S93" s="6"/>
      <c r="T93" s="6"/>
      <c r="U93" s="6"/>
      <c r="V93" s="6"/>
      <c r="W93" s="6"/>
      <c r="X93" s="6"/>
      <c r="Y93" s="6"/>
      <c r="Z93" s="6"/>
    </row>
    <row r="94" spans="1:26" ht="18.75" customHeight="1" x14ac:dyDescent="0.3">
      <c r="A94" s="225"/>
      <c r="B94" s="215" t="s">
        <v>13</v>
      </c>
      <c r="C94" s="164"/>
      <c r="D94" s="19">
        <f>ROUND(C94/12,2)</f>
        <v>0</v>
      </c>
      <c r="E94" s="19">
        <f>D94*1.8</f>
        <v>0</v>
      </c>
      <c r="F94" s="20"/>
      <c r="G94" s="46"/>
      <c r="H94" s="19">
        <f>ROUND(G94/12,2)</f>
        <v>0</v>
      </c>
      <c r="I94" s="19">
        <f>H94*1.8</f>
        <v>0</v>
      </c>
      <c r="J94" s="20"/>
      <c r="K94" s="164"/>
      <c r="L94" s="19">
        <f>ROUND(K94/12,2)</f>
        <v>0</v>
      </c>
      <c r="M94" s="19">
        <f>L94*1.8</f>
        <v>0</v>
      </c>
      <c r="N94" s="20"/>
      <c r="O94" s="22">
        <f t="shared" si="56"/>
        <v>0</v>
      </c>
      <c r="P94" s="22">
        <f t="shared" ref="P94:P95" si="57">ROUND(O94/24,2)</f>
        <v>0</v>
      </c>
      <c r="Q94" s="22">
        <f t="shared" ref="Q94:Q95" si="58">P94*1.8</f>
        <v>0</v>
      </c>
      <c r="R94" s="23"/>
      <c r="S94" s="6"/>
      <c r="T94" s="6"/>
      <c r="U94" s="6"/>
      <c r="V94" s="6"/>
      <c r="W94" s="6"/>
      <c r="X94" s="6"/>
      <c r="Y94" s="6"/>
      <c r="Z94" s="6"/>
    </row>
    <row r="95" spans="1:26" ht="18.75" customHeight="1" x14ac:dyDescent="0.3">
      <c r="A95" s="225"/>
      <c r="B95" s="215" t="s">
        <v>14</v>
      </c>
      <c r="C95" s="164"/>
      <c r="D95" s="19">
        <f>ROUND(C95/12,2)</f>
        <v>0</v>
      </c>
      <c r="E95" s="19">
        <f>D95*1.8</f>
        <v>0</v>
      </c>
      <c r="F95" s="20"/>
      <c r="G95" s="46"/>
      <c r="H95" s="19">
        <f>ROUND(G95/12,2)</f>
        <v>0</v>
      </c>
      <c r="I95" s="19">
        <f>H95*1.8</f>
        <v>0</v>
      </c>
      <c r="J95" s="20"/>
      <c r="K95" s="164"/>
      <c r="L95" s="19">
        <f>ROUND(K95/12,2)</f>
        <v>0</v>
      </c>
      <c r="M95" s="19">
        <f>L95*1.8</f>
        <v>0</v>
      </c>
      <c r="N95" s="20"/>
      <c r="O95" s="22">
        <f t="shared" si="56"/>
        <v>0</v>
      </c>
      <c r="P95" s="22">
        <f t="shared" si="57"/>
        <v>0</v>
      </c>
      <c r="Q95" s="22">
        <f t="shared" si="58"/>
        <v>0</v>
      </c>
      <c r="R95" s="23"/>
      <c r="S95" s="6"/>
      <c r="T95" s="6"/>
      <c r="U95" s="6"/>
      <c r="V95" s="6"/>
      <c r="W95" s="6"/>
      <c r="X95" s="6"/>
      <c r="Y95" s="6"/>
      <c r="Z95" s="6"/>
    </row>
    <row r="96" spans="1:26" ht="18.75" customHeight="1" x14ac:dyDescent="0.3">
      <c r="A96" s="214" t="s">
        <v>43</v>
      </c>
      <c r="B96" s="215" t="s">
        <v>12</v>
      </c>
      <c r="C96" s="164">
        <f>255+4092</f>
        <v>4347</v>
      </c>
      <c r="D96" s="19">
        <f>ROUND(C96/18,2)</f>
        <v>241.5</v>
      </c>
      <c r="E96" s="19"/>
      <c r="F96" s="20">
        <f>SUM(D96,E97:E98)</f>
        <v>279.60599999999999</v>
      </c>
      <c r="G96" s="46">
        <v>4191</v>
      </c>
      <c r="H96" s="19">
        <f>ROUND(G96/18,2)</f>
        <v>232.83</v>
      </c>
      <c r="I96" s="19"/>
      <c r="J96" s="20">
        <f>SUM(H96,I97:I98)</f>
        <v>265.98599999999999</v>
      </c>
      <c r="K96" s="164"/>
      <c r="L96" s="19">
        <f>ROUND(K96/18,2)</f>
        <v>0</v>
      </c>
      <c r="M96" s="19"/>
      <c r="N96" s="20">
        <f>SUM(L96,M97:M98)</f>
        <v>0</v>
      </c>
      <c r="O96" s="22">
        <f t="shared" si="56"/>
        <v>8538</v>
      </c>
      <c r="P96" s="22">
        <f>ROUND(O96/36,2)</f>
        <v>237.17</v>
      </c>
      <c r="Q96" s="22"/>
      <c r="R96" s="23">
        <f>SUM(P96,Q97:Q98)</f>
        <v>272.79199999999997</v>
      </c>
      <c r="S96" s="6"/>
      <c r="T96" s="6"/>
      <c r="U96" s="6"/>
      <c r="V96" s="6"/>
      <c r="W96" s="6"/>
      <c r="X96" s="6"/>
      <c r="Y96" s="6"/>
      <c r="Z96" s="6"/>
    </row>
    <row r="97" spans="1:26" ht="18.75" customHeight="1" x14ac:dyDescent="0.3">
      <c r="A97" s="225"/>
      <c r="B97" s="215" t="s">
        <v>13</v>
      </c>
      <c r="C97" s="164">
        <v>254</v>
      </c>
      <c r="D97" s="19">
        <f>ROUND(C97/12,2)</f>
        <v>21.17</v>
      </c>
      <c r="E97" s="19">
        <f>D97*1.8</f>
        <v>38.106000000000002</v>
      </c>
      <c r="F97" s="20"/>
      <c r="G97" s="46">
        <v>221</v>
      </c>
      <c r="H97" s="19">
        <f>ROUND(G97/12,2)</f>
        <v>18.420000000000002</v>
      </c>
      <c r="I97" s="19">
        <f>H97*1.8</f>
        <v>33.156000000000006</v>
      </c>
      <c r="J97" s="20"/>
      <c r="K97" s="164"/>
      <c r="L97" s="19">
        <f>ROUND(K97/12,2)</f>
        <v>0</v>
      </c>
      <c r="M97" s="19">
        <f>L97*1.8</f>
        <v>0</v>
      </c>
      <c r="N97" s="20"/>
      <c r="O97" s="22">
        <f t="shared" si="56"/>
        <v>475</v>
      </c>
      <c r="P97" s="22">
        <f t="shared" ref="P97:P98" si="59">ROUND(O97/24,2)</f>
        <v>19.79</v>
      </c>
      <c r="Q97" s="22">
        <f t="shared" ref="Q97:Q98" si="60">P97*1.8</f>
        <v>35.622</v>
      </c>
      <c r="R97" s="23"/>
      <c r="S97" s="6"/>
      <c r="T97" s="6"/>
      <c r="U97" s="6"/>
      <c r="V97" s="6"/>
      <c r="W97" s="6"/>
      <c r="X97" s="6"/>
      <c r="Y97" s="6"/>
      <c r="Z97" s="6"/>
    </row>
    <row r="98" spans="1:26" ht="18.75" customHeight="1" x14ac:dyDescent="0.3">
      <c r="A98" s="225"/>
      <c r="B98" s="215" t="s">
        <v>14</v>
      </c>
      <c r="C98" s="164"/>
      <c r="D98" s="19">
        <f>ROUND(C98/12,2)</f>
        <v>0</v>
      </c>
      <c r="E98" s="19">
        <f>D98*1.8</f>
        <v>0</v>
      </c>
      <c r="F98" s="20"/>
      <c r="G98" s="46"/>
      <c r="H98" s="19">
        <f>ROUND(G98/12,2)</f>
        <v>0</v>
      </c>
      <c r="I98" s="19">
        <f>H98*1.8</f>
        <v>0</v>
      </c>
      <c r="J98" s="20"/>
      <c r="K98" s="164"/>
      <c r="L98" s="19">
        <f>ROUND(K98/12,2)</f>
        <v>0</v>
      </c>
      <c r="M98" s="19">
        <f>L98*1.8</f>
        <v>0</v>
      </c>
      <c r="N98" s="20"/>
      <c r="O98" s="22">
        <f t="shared" si="56"/>
        <v>0</v>
      </c>
      <c r="P98" s="22">
        <f t="shared" si="59"/>
        <v>0</v>
      </c>
      <c r="Q98" s="22">
        <f t="shared" si="60"/>
        <v>0</v>
      </c>
      <c r="R98" s="23"/>
      <c r="S98" s="6"/>
      <c r="T98" s="6"/>
      <c r="U98" s="6"/>
      <c r="V98" s="6"/>
      <c r="W98" s="6"/>
      <c r="X98" s="6"/>
      <c r="Y98" s="6"/>
      <c r="Z98" s="6"/>
    </row>
    <row r="99" spans="1:26" ht="18.75" customHeight="1" x14ac:dyDescent="0.3">
      <c r="A99" s="214" t="s">
        <v>44</v>
      </c>
      <c r="B99" s="215" t="s">
        <v>12</v>
      </c>
      <c r="C99" s="164">
        <v>8596</v>
      </c>
      <c r="D99" s="19">
        <f>ROUND(C99/18,2)</f>
        <v>477.56</v>
      </c>
      <c r="E99" s="19"/>
      <c r="F99" s="20">
        <f>SUM(D99,E100:E101)</f>
        <v>477.56</v>
      </c>
      <c r="G99" s="46">
        <v>7686</v>
      </c>
      <c r="H99" s="19">
        <f>ROUND(G99/18,2)</f>
        <v>427</v>
      </c>
      <c r="I99" s="19"/>
      <c r="J99" s="20">
        <f>SUM(H99,I100:I101)</f>
        <v>427</v>
      </c>
      <c r="K99" s="164"/>
      <c r="L99" s="19">
        <f>ROUND(K99/18,2)</f>
        <v>0</v>
      </c>
      <c r="M99" s="19"/>
      <c r="N99" s="20">
        <f>SUM(L99,M100:M101)</f>
        <v>5.4</v>
      </c>
      <c r="O99" s="22">
        <f t="shared" si="56"/>
        <v>16282</v>
      </c>
      <c r="P99" s="22">
        <f>ROUND(O99/36,2)</f>
        <v>452.28</v>
      </c>
      <c r="Q99" s="22"/>
      <c r="R99" s="23">
        <f>SUM(P99,Q100:Q101)</f>
        <v>454.97999999999996</v>
      </c>
      <c r="S99" s="6"/>
      <c r="T99" s="6"/>
      <c r="U99" s="6"/>
      <c r="V99" s="6"/>
      <c r="W99" s="6"/>
      <c r="X99" s="6"/>
      <c r="Y99" s="6"/>
      <c r="Z99" s="6"/>
    </row>
    <row r="100" spans="1:26" ht="18.75" customHeight="1" x14ac:dyDescent="0.3">
      <c r="A100" s="225"/>
      <c r="B100" s="215" t="s">
        <v>13</v>
      </c>
      <c r="C100" s="164"/>
      <c r="D100" s="19">
        <f>ROUND(C100/12,2)</f>
        <v>0</v>
      </c>
      <c r="E100" s="19">
        <f>D100*1.8</f>
        <v>0</v>
      </c>
      <c r="F100" s="20"/>
      <c r="G100" s="46"/>
      <c r="H100" s="19">
        <f>ROUND(G100/12,2)</f>
        <v>0</v>
      </c>
      <c r="I100" s="19">
        <f>H100*1.8</f>
        <v>0</v>
      </c>
      <c r="J100" s="20"/>
      <c r="K100" s="164"/>
      <c r="L100" s="19">
        <f>ROUND(K100/12,2)</f>
        <v>0</v>
      </c>
      <c r="M100" s="19">
        <f>L100*1.8</f>
        <v>0</v>
      </c>
      <c r="N100" s="20"/>
      <c r="O100" s="22">
        <f t="shared" si="56"/>
        <v>0</v>
      </c>
      <c r="P100" s="22">
        <f>ROUND(O100/24,2)</f>
        <v>0</v>
      </c>
      <c r="Q100" s="22">
        <f t="shared" ref="Q100:Q101" si="61">P100*1.8</f>
        <v>0</v>
      </c>
      <c r="R100" s="23"/>
      <c r="S100" s="6"/>
      <c r="T100" s="6"/>
      <c r="U100" s="6"/>
      <c r="V100" s="6"/>
      <c r="W100" s="6"/>
      <c r="X100" s="6"/>
      <c r="Y100" s="6"/>
      <c r="Z100" s="6"/>
    </row>
    <row r="101" spans="1:26" ht="18.75" customHeight="1" x14ac:dyDescent="0.3">
      <c r="A101" s="225"/>
      <c r="B101" s="215" t="s">
        <v>14</v>
      </c>
      <c r="C101" s="164"/>
      <c r="D101" s="19">
        <f>ROUND(C101/12,2)</f>
        <v>0</v>
      </c>
      <c r="E101" s="19">
        <f>D101*1.8</f>
        <v>0</v>
      </c>
      <c r="F101" s="20"/>
      <c r="G101" s="46"/>
      <c r="H101" s="19">
        <f>ROUND(G101/12,2)</f>
        <v>0</v>
      </c>
      <c r="I101" s="19">
        <f>H101*1.8</f>
        <v>0</v>
      </c>
      <c r="J101" s="20"/>
      <c r="K101" s="164">
        <v>36</v>
      </c>
      <c r="L101" s="19">
        <f>ROUND(K101/12,2)</f>
        <v>3</v>
      </c>
      <c r="M101" s="19">
        <f>L101*1.8</f>
        <v>5.4</v>
      </c>
      <c r="N101" s="20"/>
      <c r="O101" s="22">
        <f t="shared" si="56"/>
        <v>36</v>
      </c>
      <c r="P101" s="22">
        <f t="shared" ref="P101" si="62">ROUND(O101/24,2)</f>
        <v>1.5</v>
      </c>
      <c r="Q101" s="22">
        <f t="shared" si="61"/>
        <v>2.7</v>
      </c>
      <c r="R101" s="23"/>
      <c r="S101" s="6"/>
      <c r="T101" s="6"/>
      <c r="U101" s="6"/>
      <c r="V101" s="6"/>
      <c r="W101" s="6"/>
      <c r="X101" s="6"/>
      <c r="Y101" s="6"/>
      <c r="Z101" s="6"/>
    </row>
    <row r="102" spans="1:26" ht="18.75" customHeight="1" x14ac:dyDescent="0.3">
      <c r="A102" s="226" t="s">
        <v>26</v>
      </c>
      <c r="B102" s="227" t="s">
        <v>12</v>
      </c>
      <c r="C102" s="339">
        <f>SUM(C93,C96,C99)</f>
        <v>19744</v>
      </c>
      <c r="D102" s="36">
        <f>ROUND(C102/18,2)</f>
        <v>1096.8900000000001</v>
      </c>
      <c r="E102" s="36"/>
      <c r="F102" s="37">
        <f>SUM(D102,E103:E104)</f>
        <v>1134.9960000000001</v>
      </c>
      <c r="G102" s="337">
        <f>SUM(G93,G96,G99)</f>
        <v>18196</v>
      </c>
      <c r="H102" s="36">
        <f>ROUND(G102/18,2)</f>
        <v>1010.89</v>
      </c>
      <c r="I102" s="36"/>
      <c r="J102" s="37">
        <f>SUM(H102,I103:I104)</f>
        <v>1044.046</v>
      </c>
      <c r="K102" s="339">
        <f>SUM(K93,K96,K99)</f>
        <v>0</v>
      </c>
      <c r="L102" s="36">
        <f>ROUND(K102/18,2)</f>
        <v>0</v>
      </c>
      <c r="M102" s="36"/>
      <c r="N102" s="37">
        <f>SUM(L102,M103:M104)</f>
        <v>5.4</v>
      </c>
      <c r="O102" s="39">
        <f t="shared" si="56"/>
        <v>37940</v>
      </c>
      <c r="P102" s="39">
        <f>ROUND(O102/36,2)</f>
        <v>1053.8900000000001</v>
      </c>
      <c r="Q102" s="39"/>
      <c r="R102" s="23">
        <f>SUM(P102,Q103:Q104)</f>
        <v>1092.2120000000002</v>
      </c>
      <c r="S102" s="6"/>
      <c r="T102" s="6"/>
      <c r="U102" s="6"/>
      <c r="V102" s="6"/>
      <c r="W102" s="6"/>
      <c r="X102" s="6"/>
      <c r="Y102" s="6"/>
      <c r="Z102" s="6"/>
    </row>
    <row r="103" spans="1:26" ht="18.75" customHeight="1" x14ac:dyDescent="0.3">
      <c r="A103" s="229"/>
      <c r="B103" s="227" t="s">
        <v>13</v>
      </c>
      <c r="C103" s="339">
        <f>SUM(C94,C97,C100)</f>
        <v>254</v>
      </c>
      <c r="D103" s="36">
        <f>ROUND(C103/12,2)</f>
        <v>21.17</v>
      </c>
      <c r="E103" s="36">
        <f>D103*1.8</f>
        <v>38.106000000000002</v>
      </c>
      <c r="F103" s="37"/>
      <c r="G103" s="337">
        <f>SUM(G94,G97,G100)</f>
        <v>221</v>
      </c>
      <c r="H103" s="36">
        <f>ROUND(G103/12,2)</f>
        <v>18.420000000000002</v>
      </c>
      <c r="I103" s="36">
        <f>H103*1.8</f>
        <v>33.156000000000006</v>
      </c>
      <c r="J103" s="37"/>
      <c r="K103" s="339">
        <f>SUM(K94,K97,K100)</f>
        <v>0</v>
      </c>
      <c r="L103" s="36">
        <f>ROUND(K103/12,2)</f>
        <v>0</v>
      </c>
      <c r="M103" s="36">
        <f>L103*1.8</f>
        <v>0</v>
      </c>
      <c r="N103" s="37"/>
      <c r="O103" s="39">
        <f t="shared" si="56"/>
        <v>475</v>
      </c>
      <c r="P103" s="39">
        <f t="shared" ref="P103:P104" si="63">ROUND(O103/24,2)</f>
        <v>19.79</v>
      </c>
      <c r="Q103" s="39">
        <f t="shared" ref="Q103:Q104" si="64">P103*1.8</f>
        <v>35.622</v>
      </c>
      <c r="R103" s="23"/>
      <c r="S103" s="6"/>
      <c r="T103" s="6"/>
      <c r="U103" s="6"/>
      <c r="V103" s="6"/>
      <c r="W103" s="6"/>
      <c r="X103" s="6"/>
      <c r="Y103" s="6"/>
      <c r="Z103" s="6"/>
    </row>
    <row r="104" spans="1:26" ht="18.75" customHeight="1" thickBot="1" x14ac:dyDescent="0.35">
      <c r="A104" s="230"/>
      <c r="B104" s="228" t="s">
        <v>14</v>
      </c>
      <c r="C104" s="340">
        <f>SUM(C95,C98,C101)</f>
        <v>0</v>
      </c>
      <c r="D104" s="41">
        <f>ROUND(C104/12,2)</f>
        <v>0</v>
      </c>
      <c r="E104" s="41">
        <f>D104*1.8</f>
        <v>0</v>
      </c>
      <c r="F104" s="42"/>
      <c r="G104" s="338">
        <f>SUM(G95,G98,G101)</f>
        <v>0</v>
      </c>
      <c r="H104" s="41">
        <f>ROUND(G104/12,2)</f>
        <v>0</v>
      </c>
      <c r="I104" s="41">
        <f>H104*1.8</f>
        <v>0</v>
      </c>
      <c r="J104" s="42"/>
      <c r="K104" s="340">
        <f>SUM(K95,K98,K101)</f>
        <v>36</v>
      </c>
      <c r="L104" s="41">
        <f>ROUND(K104/12,2)</f>
        <v>3</v>
      </c>
      <c r="M104" s="41">
        <f>L104*1.8</f>
        <v>5.4</v>
      </c>
      <c r="N104" s="42"/>
      <c r="O104" s="44">
        <f t="shared" si="56"/>
        <v>36</v>
      </c>
      <c r="P104" s="44">
        <f t="shared" si="63"/>
        <v>1.5</v>
      </c>
      <c r="Q104" s="44">
        <f t="shared" si="64"/>
        <v>2.7</v>
      </c>
      <c r="R104" s="29"/>
      <c r="S104" s="6"/>
      <c r="T104" s="6"/>
      <c r="U104" s="6"/>
      <c r="V104" s="6"/>
      <c r="W104" s="6"/>
      <c r="X104" s="6"/>
      <c r="Y104" s="6"/>
      <c r="Z104" s="6"/>
    </row>
    <row r="105" spans="1:26" ht="18.75" customHeight="1" x14ac:dyDescent="0.3">
      <c r="A105" s="218" t="s">
        <v>45</v>
      </c>
      <c r="B105" s="222"/>
      <c r="C105" s="335"/>
      <c r="D105" s="220"/>
      <c r="E105" s="220"/>
      <c r="F105" s="221"/>
      <c r="G105" s="336"/>
      <c r="H105" s="220"/>
      <c r="I105" s="220"/>
      <c r="J105" s="221"/>
      <c r="K105" s="335"/>
      <c r="L105" s="220"/>
      <c r="M105" s="220"/>
      <c r="N105" s="221"/>
      <c r="O105" s="31"/>
      <c r="P105" s="32"/>
      <c r="Q105" s="32"/>
      <c r="R105" s="33"/>
      <c r="S105" s="6"/>
      <c r="T105" s="6"/>
      <c r="U105" s="6"/>
      <c r="V105" s="6"/>
      <c r="W105" s="6"/>
      <c r="X105" s="6"/>
      <c r="Y105" s="6"/>
      <c r="Z105" s="6"/>
    </row>
    <row r="106" spans="1:26" ht="18.75" customHeight="1" x14ac:dyDescent="0.3">
      <c r="A106" s="214" t="s">
        <v>11</v>
      </c>
      <c r="B106" s="215" t="s">
        <v>12</v>
      </c>
      <c r="C106" s="164">
        <v>18894</v>
      </c>
      <c r="D106" s="19">
        <f>ROUND(C106/18,2)</f>
        <v>1049.67</v>
      </c>
      <c r="E106" s="19"/>
      <c r="F106" s="20">
        <f>SUM(D106,E107:E108)</f>
        <v>1059.3300000000002</v>
      </c>
      <c r="G106" s="46">
        <v>15539</v>
      </c>
      <c r="H106" s="19">
        <f>ROUND(G106/18,2)</f>
        <v>863.28</v>
      </c>
      <c r="I106" s="19"/>
      <c r="J106" s="20">
        <f>SUM(H106,I107:I108)</f>
        <v>874.62</v>
      </c>
      <c r="K106" s="164">
        <v>787</v>
      </c>
      <c r="L106" s="19">
        <f>ROUND(K106/18,2)</f>
        <v>43.72</v>
      </c>
      <c r="M106" s="19"/>
      <c r="N106" s="20">
        <f>SUM(L106,M107:M108)</f>
        <v>47.06</v>
      </c>
      <c r="O106" s="22">
        <f>SUM(K106,C106,G106)</f>
        <v>35220</v>
      </c>
      <c r="P106" s="22">
        <f>ROUND(O106/36,2)</f>
        <v>978.33</v>
      </c>
      <c r="Q106" s="22"/>
      <c r="R106" s="23">
        <f>SUM(P106,Q107:Q108)</f>
        <v>990.51</v>
      </c>
      <c r="S106" s="6"/>
      <c r="T106" s="6"/>
      <c r="U106" s="6"/>
      <c r="V106" s="6"/>
      <c r="W106" s="6"/>
      <c r="X106" s="6"/>
      <c r="Y106" s="6"/>
      <c r="Z106" s="6"/>
    </row>
    <row r="107" spans="1:26" ht="18.75" customHeight="1" x14ac:dyDescent="0.3">
      <c r="A107" s="229"/>
      <c r="B107" s="215" t="s">
        <v>13</v>
      </c>
      <c r="C107" s="164">
        <v>37</v>
      </c>
      <c r="D107" s="19">
        <f>ROUND(C107/12,2)</f>
        <v>3.08</v>
      </c>
      <c r="E107" s="19">
        <f>D107*2</f>
        <v>6.16</v>
      </c>
      <c r="F107" s="20"/>
      <c r="G107" s="46">
        <v>36</v>
      </c>
      <c r="H107" s="19">
        <f>ROUND(G107/12,2)</f>
        <v>3</v>
      </c>
      <c r="I107" s="19">
        <f>H107*2</f>
        <v>6</v>
      </c>
      <c r="J107" s="20"/>
      <c r="K107" s="164">
        <v>20</v>
      </c>
      <c r="L107" s="19">
        <f>ROUND(K107/12,2)</f>
        <v>1.67</v>
      </c>
      <c r="M107" s="19">
        <f>L107*2</f>
        <v>3.34</v>
      </c>
      <c r="N107" s="20"/>
      <c r="O107" s="22">
        <f>SUM(K107,C107,G107)</f>
        <v>93</v>
      </c>
      <c r="P107" s="22">
        <f t="shared" ref="P107:P108" si="65">ROUND(O107/24,2)</f>
        <v>3.88</v>
      </c>
      <c r="Q107" s="22">
        <f t="shared" ref="Q107:Q108" si="66">P107*2</f>
        <v>7.76</v>
      </c>
      <c r="R107" s="23"/>
      <c r="S107" s="6"/>
      <c r="T107" s="6"/>
      <c r="U107" s="6"/>
      <c r="V107" s="6"/>
      <c r="W107" s="6"/>
      <c r="X107" s="6"/>
      <c r="Y107" s="6"/>
      <c r="Z107" s="6"/>
    </row>
    <row r="108" spans="1:26" ht="18.75" customHeight="1" thickBot="1" x14ac:dyDescent="0.35">
      <c r="A108" s="230"/>
      <c r="B108" s="217" t="s">
        <v>14</v>
      </c>
      <c r="C108" s="332">
        <v>21</v>
      </c>
      <c r="D108" s="25">
        <f>ROUND(C108/12,2)</f>
        <v>1.75</v>
      </c>
      <c r="E108" s="25">
        <f>D108*2</f>
        <v>3.5</v>
      </c>
      <c r="F108" s="26"/>
      <c r="G108" s="333">
        <v>32</v>
      </c>
      <c r="H108" s="25">
        <f>ROUND(G108/12,2)</f>
        <v>2.67</v>
      </c>
      <c r="I108" s="25">
        <f>H108*2</f>
        <v>5.34</v>
      </c>
      <c r="J108" s="26"/>
      <c r="K108" s="332"/>
      <c r="L108" s="25">
        <f>ROUND(K108/12,2)</f>
        <v>0</v>
      </c>
      <c r="M108" s="25">
        <f>L108*2</f>
        <v>0</v>
      </c>
      <c r="N108" s="26"/>
      <c r="O108" s="28">
        <f>SUM(K108,C108,G108)</f>
        <v>53</v>
      </c>
      <c r="P108" s="28">
        <f t="shared" si="65"/>
        <v>2.21</v>
      </c>
      <c r="Q108" s="28">
        <f t="shared" si="66"/>
        <v>4.42</v>
      </c>
      <c r="R108" s="29"/>
      <c r="S108" s="6"/>
      <c r="T108" s="6"/>
      <c r="U108" s="6"/>
      <c r="V108" s="6"/>
      <c r="W108" s="6"/>
      <c r="X108" s="6"/>
      <c r="Y108" s="6"/>
      <c r="Z108" s="6"/>
    </row>
    <row r="109" spans="1:26" ht="18.75" customHeight="1" x14ac:dyDescent="0.3">
      <c r="A109" s="218" t="s">
        <v>46</v>
      </c>
      <c r="B109" s="222"/>
      <c r="C109" s="335"/>
      <c r="D109" s="220"/>
      <c r="E109" s="220"/>
      <c r="F109" s="221"/>
      <c r="G109" s="336"/>
      <c r="H109" s="220"/>
      <c r="I109" s="220"/>
      <c r="J109" s="221"/>
      <c r="K109" s="335"/>
      <c r="L109" s="220"/>
      <c r="M109" s="220"/>
      <c r="N109" s="221"/>
      <c r="O109" s="31"/>
      <c r="P109" s="32"/>
      <c r="Q109" s="32"/>
      <c r="R109" s="33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 x14ac:dyDescent="0.3">
      <c r="A110" s="214" t="s">
        <v>11</v>
      </c>
      <c r="B110" s="215" t="s">
        <v>12</v>
      </c>
      <c r="C110" s="164">
        <v>17663</v>
      </c>
      <c r="D110" s="19">
        <f>ROUND(C110/18,2)</f>
        <v>981.28</v>
      </c>
      <c r="E110" s="19"/>
      <c r="F110" s="20">
        <f>SUM(D110,E111:E112)</f>
        <v>1016.12</v>
      </c>
      <c r="G110" s="46">
        <v>17753</v>
      </c>
      <c r="H110" s="19">
        <f>ROUND(G110/18,2)</f>
        <v>986.28</v>
      </c>
      <c r="I110" s="19"/>
      <c r="J110" s="20">
        <f>SUM(H110,I111:I112)</f>
        <v>1021.28</v>
      </c>
      <c r="K110" s="164">
        <v>417</v>
      </c>
      <c r="L110" s="19">
        <f>ROUND(K110/18,2)</f>
        <v>23.17</v>
      </c>
      <c r="M110" s="19"/>
      <c r="N110" s="20">
        <f>SUM(L110,M111:M112)</f>
        <v>23.17</v>
      </c>
      <c r="O110" s="22">
        <f>SUM(K110,C110,G110)</f>
        <v>35833</v>
      </c>
      <c r="P110" s="22">
        <f>ROUND(O110/36,2)</f>
        <v>995.36</v>
      </c>
      <c r="Q110" s="22"/>
      <c r="R110" s="23">
        <f>SUM(P110,Q111:Q112)</f>
        <v>1030.28</v>
      </c>
      <c r="S110" s="6"/>
      <c r="T110" s="6"/>
      <c r="U110" s="6"/>
      <c r="V110" s="6"/>
      <c r="W110" s="6"/>
      <c r="X110" s="6"/>
      <c r="Y110" s="6"/>
      <c r="Z110" s="6"/>
    </row>
    <row r="111" spans="1:26" ht="18.75" customHeight="1" x14ac:dyDescent="0.3">
      <c r="A111" s="229"/>
      <c r="B111" s="215" t="s">
        <v>13</v>
      </c>
      <c r="C111" s="164">
        <v>173</v>
      </c>
      <c r="D111" s="19">
        <f>ROUND(C111/12,2)</f>
        <v>14.42</v>
      </c>
      <c r="E111" s="19">
        <f>D111*2</f>
        <v>28.84</v>
      </c>
      <c r="F111" s="20"/>
      <c r="G111" s="46">
        <v>156</v>
      </c>
      <c r="H111" s="19">
        <f>ROUND(G111/12,2)</f>
        <v>13</v>
      </c>
      <c r="I111" s="19">
        <f>H111*2</f>
        <v>26</v>
      </c>
      <c r="J111" s="20"/>
      <c r="K111" s="164"/>
      <c r="L111" s="19">
        <f>ROUND(K111/12,2)</f>
        <v>0</v>
      </c>
      <c r="M111" s="19">
        <f>L111*2</f>
        <v>0</v>
      </c>
      <c r="N111" s="20"/>
      <c r="O111" s="22">
        <f>SUM(K111,C111,G111)</f>
        <v>329</v>
      </c>
      <c r="P111" s="22">
        <f t="shared" ref="P111:P112" si="67">ROUND(O111/24,2)</f>
        <v>13.71</v>
      </c>
      <c r="Q111" s="22">
        <f t="shared" ref="Q111:Q112" si="68">P111*2</f>
        <v>27.42</v>
      </c>
      <c r="R111" s="23"/>
      <c r="S111" s="6"/>
      <c r="T111" s="6"/>
      <c r="U111" s="6"/>
      <c r="V111" s="6"/>
      <c r="W111" s="6"/>
      <c r="X111" s="6"/>
      <c r="Y111" s="6"/>
      <c r="Z111" s="6"/>
    </row>
    <row r="112" spans="1:26" ht="18.75" customHeight="1" thickBot="1" x14ac:dyDescent="0.35">
      <c r="A112" s="230"/>
      <c r="B112" s="217" t="s">
        <v>14</v>
      </c>
      <c r="C112" s="332">
        <v>36</v>
      </c>
      <c r="D112" s="25">
        <f>ROUND(C112/12,2)</f>
        <v>3</v>
      </c>
      <c r="E112" s="25">
        <f>D112*2</f>
        <v>6</v>
      </c>
      <c r="F112" s="26"/>
      <c r="G112" s="333">
        <v>54</v>
      </c>
      <c r="H112" s="25">
        <f>ROUND(G112/12,2)</f>
        <v>4.5</v>
      </c>
      <c r="I112" s="25">
        <f>H112*2</f>
        <v>9</v>
      </c>
      <c r="J112" s="26"/>
      <c r="K112" s="332"/>
      <c r="L112" s="25">
        <f>ROUND(K112/12,2)</f>
        <v>0</v>
      </c>
      <c r="M112" s="25">
        <f>L112*2</f>
        <v>0</v>
      </c>
      <c r="N112" s="26"/>
      <c r="O112" s="28">
        <f>SUM(K112,C112,G112)</f>
        <v>90</v>
      </c>
      <c r="P112" s="28">
        <f t="shared" si="67"/>
        <v>3.75</v>
      </c>
      <c r="Q112" s="28">
        <f t="shared" si="68"/>
        <v>7.5</v>
      </c>
      <c r="R112" s="29"/>
      <c r="S112" s="6"/>
      <c r="T112" s="6"/>
      <c r="U112" s="6"/>
      <c r="V112" s="6"/>
      <c r="W112" s="6"/>
      <c r="X112" s="6"/>
      <c r="Y112" s="6"/>
      <c r="Z112" s="6"/>
    </row>
    <row r="113" spans="1:26" ht="18.75" customHeight="1" x14ac:dyDescent="0.3">
      <c r="A113" s="218" t="s">
        <v>47</v>
      </c>
      <c r="B113" s="222"/>
      <c r="C113" s="335"/>
      <c r="D113" s="220"/>
      <c r="E113" s="220"/>
      <c r="F113" s="221"/>
      <c r="G113" s="336"/>
      <c r="H113" s="220"/>
      <c r="I113" s="220"/>
      <c r="J113" s="221"/>
      <c r="K113" s="335"/>
      <c r="L113" s="220"/>
      <c r="M113" s="220"/>
      <c r="N113" s="221"/>
      <c r="O113" s="32"/>
      <c r="P113" s="32"/>
      <c r="Q113" s="32"/>
      <c r="R113" s="33"/>
      <c r="S113" s="6"/>
      <c r="T113" s="6"/>
      <c r="U113" s="6"/>
      <c r="V113" s="6"/>
      <c r="W113" s="6"/>
      <c r="X113" s="6"/>
      <c r="Y113" s="6"/>
      <c r="Z113" s="6"/>
    </row>
    <row r="114" spans="1:26" ht="18.75" customHeight="1" x14ac:dyDescent="0.3">
      <c r="A114" s="214" t="s">
        <v>48</v>
      </c>
      <c r="B114" s="215" t="s">
        <v>12</v>
      </c>
      <c r="C114" s="164">
        <v>13632</v>
      </c>
      <c r="D114" s="19">
        <f>ROUND(C114/18,2)</f>
        <v>757.33</v>
      </c>
      <c r="E114" s="19"/>
      <c r="F114" s="20">
        <f>SUM(D114,E115:E116)</f>
        <v>757.33</v>
      </c>
      <c r="G114" s="46">
        <v>10052</v>
      </c>
      <c r="H114" s="19">
        <f>ROUND(G114/18,2)</f>
        <v>558.44000000000005</v>
      </c>
      <c r="I114" s="19"/>
      <c r="J114" s="20">
        <f>SUM(H114,I115:I116)</f>
        <v>558.44000000000005</v>
      </c>
      <c r="K114" s="164">
        <v>9</v>
      </c>
      <c r="L114" s="19">
        <f>ROUND(K114/18,2)</f>
        <v>0.5</v>
      </c>
      <c r="M114" s="19"/>
      <c r="N114" s="20">
        <f>SUM(L114,M115:M116)</f>
        <v>0.5</v>
      </c>
      <c r="O114" s="22">
        <f t="shared" ref="O114:O146" si="69">SUM(K114,C114,G114)</f>
        <v>23693</v>
      </c>
      <c r="P114" s="22">
        <f>ROUND(O114/36,2)</f>
        <v>658.14</v>
      </c>
      <c r="Q114" s="22"/>
      <c r="R114" s="23">
        <f>SUM(P114,Q115:Q116)</f>
        <v>658.14</v>
      </c>
      <c r="S114" s="6"/>
      <c r="T114" s="6"/>
      <c r="U114" s="6"/>
      <c r="V114" s="6"/>
      <c r="W114" s="6"/>
      <c r="X114" s="6"/>
      <c r="Y114" s="6"/>
      <c r="Z114" s="6"/>
    </row>
    <row r="115" spans="1:26" ht="18.75" customHeight="1" x14ac:dyDescent="0.3">
      <c r="A115" s="225"/>
      <c r="B115" s="215" t="s">
        <v>13</v>
      </c>
      <c r="C115" s="164"/>
      <c r="D115" s="19">
        <f>ROUND(C115/12,2)</f>
        <v>0</v>
      </c>
      <c r="E115" s="19">
        <f>D115*2</f>
        <v>0</v>
      </c>
      <c r="F115" s="20"/>
      <c r="G115" s="46"/>
      <c r="H115" s="19">
        <f>ROUND(G115/12,2)</f>
        <v>0</v>
      </c>
      <c r="I115" s="19">
        <f>H115*2</f>
        <v>0</v>
      </c>
      <c r="J115" s="20"/>
      <c r="K115" s="164"/>
      <c r="L115" s="19">
        <f>ROUND(K115/12,2)</f>
        <v>0</v>
      </c>
      <c r="M115" s="19">
        <f>L115*2</f>
        <v>0</v>
      </c>
      <c r="N115" s="20"/>
      <c r="O115" s="22">
        <f t="shared" si="69"/>
        <v>0</v>
      </c>
      <c r="P115" s="22">
        <f t="shared" ref="P115:P116" si="70">ROUND(O115/24,2)</f>
        <v>0</v>
      </c>
      <c r="Q115" s="22">
        <f t="shared" ref="Q115:Q116" si="71">P115*2</f>
        <v>0</v>
      </c>
      <c r="R115" s="23"/>
      <c r="S115" s="6"/>
      <c r="T115" s="6"/>
      <c r="U115" s="6"/>
      <c r="V115" s="6"/>
      <c r="W115" s="6"/>
      <c r="X115" s="6"/>
      <c r="Y115" s="6"/>
      <c r="Z115" s="6"/>
    </row>
    <row r="116" spans="1:26" ht="18.75" customHeight="1" x14ac:dyDescent="0.3">
      <c r="A116" s="225"/>
      <c r="B116" s="215" t="s">
        <v>14</v>
      </c>
      <c r="C116" s="164"/>
      <c r="D116" s="19">
        <f>ROUND(C116/12,2)</f>
        <v>0</v>
      </c>
      <c r="E116" s="19">
        <f>D116*2</f>
        <v>0</v>
      </c>
      <c r="F116" s="20"/>
      <c r="G116" s="46"/>
      <c r="H116" s="19">
        <f>ROUND(G116/12,2)</f>
        <v>0</v>
      </c>
      <c r="I116" s="19">
        <f>H116*2</f>
        <v>0</v>
      </c>
      <c r="J116" s="20"/>
      <c r="K116" s="164"/>
      <c r="L116" s="19">
        <f>ROUND(K116/12,2)</f>
        <v>0</v>
      </c>
      <c r="M116" s="19">
        <f>L116*2</f>
        <v>0</v>
      </c>
      <c r="N116" s="20"/>
      <c r="O116" s="22">
        <f t="shared" si="69"/>
        <v>0</v>
      </c>
      <c r="P116" s="22">
        <f t="shared" si="70"/>
        <v>0</v>
      </c>
      <c r="Q116" s="22">
        <f t="shared" si="71"/>
        <v>0</v>
      </c>
      <c r="R116" s="23"/>
      <c r="S116" s="6"/>
      <c r="T116" s="6"/>
      <c r="U116" s="6"/>
      <c r="V116" s="6"/>
      <c r="W116" s="6"/>
      <c r="X116" s="6"/>
      <c r="Y116" s="6"/>
      <c r="Z116" s="6"/>
    </row>
    <row r="117" spans="1:26" ht="18.75" customHeight="1" x14ac:dyDescent="0.3">
      <c r="A117" s="214" t="s">
        <v>49</v>
      </c>
      <c r="B117" s="215" t="s">
        <v>12</v>
      </c>
      <c r="C117" s="164">
        <v>10067</v>
      </c>
      <c r="D117" s="19">
        <f>ROUND(C117/18,2)</f>
        <v>559.28</v>
      </c>
      <c r="E117" s="19"/>
      <c r="F117" s="20">
        <f>SUM(D117,E118:E119)</f>
        <v>576.93999999999994</v>
      </c>
      <c r="G117" s="46">
        <v>7636</v>
      </c>
      <c r="H117" s="19">
        <f>ROUND(G117/18,2)</f>
        <v>424.22</v>
      </c>
      <c r="I117" s="19"/>
      <c r="J117" s="20">
        <f>SUM(H117,I118:I119)</f>
        <v>445.56</v>
      </c>
      <c r="K117" s="164">
        <v>8</v>
      </c>
      <c r="L117" s="19">
        <f>ROUND(K117/18,2)</f>
        <v>0.44</v>
      </c>
      <c r="M117" s="19"/>
      <c r="N117" s="20">
        <f>SUM(L117,M118:M119)</f>
        <v>0.44</v>
      </c>
      <c r="O117" s="22">
        <f t="shared" si="69"/>
        <v>17711</v>
      </c>
      <c r="P117" s="22">
        <f>ROUND(O117/36,2)</f>
        <v>491.97</v>
      </c>
      <c r="Q117" s="22"/>
      <c r="R117" s="23">
        <f>SUM(P117,Q118:Q119)</f>
        <v>511.47</v>
      </c>
      <c r="S117" s="6"/>
      <c r="T117" s="6"/>
      <c r="U117" s="6"/>
      <c r="V117" s="6"/>
      <c r="W117" s="6"/>
      <c r="X117" s="6"/>
      <c r="Y117" s="6"/>
      <c r="Z117" s="6"/>
    </row>
    <row r="118" spans="1:26" ht="18.75" customHeight="1" x14ac:dyDescent="0.3">
      <c r="A118" s="225"/>
      <c r="B118" s="215" t="s">
        <v>13</v>
      </c>
      <c r="C118" s="164">
        <v>97</v>
      </c>
      <c r="D118" s="19">
        <f>ROUND(C118/12,2)</f>
        <v>8.08</v>
      </c>
      <c r="E118" s="19">
        <f>D118*2</f>
        <v>16.16</v>
      </c>
      <c r="F118" s="20"/>
      <c r="G118" s="46">
        <v>119</v>
      </c>
      <c r="H118" s="19">
        <f>ROUND(G118/12,2)</f>
        <v>9.92</v>
      </c>
      <c r="I118" s="19">
        <f>H118*2</f>
        <v>19.84</v>
      </c>
      <c r="J118" s="20"/>
      <c r="K118" s="164"/>
      <c r="L118" s="19">
        <f>ROUND(K118/12,2)</f>
        <v>0</v>
      </c>
      <c r="M118" s="19">
        <f>L118*2</f>
        <v>0</v>
      </c>
      <c r="N118" s="20"/>
      <c r="O118" s="22">
        <f t="shared" si="69"/>
        <v>216</v>
      </c>
      <c r="P118" s="22">
        <f t="shared" ref="P118:P119" si="72">ROUND(O118/24,2)</f>
        <v>9</v>
      </c>
      <c r="Q118" s="22">
        <f t="shared" ref="Q118:Q119" si="73">P118*2</f>
        <v>18</v>
      </c>
      <c r="R118" s="23"/>
      <c r="S118" s="6"/>
      <c r="T118" s="6"/>
      <c r="U118" s="6"/>
      <c r="V118" s="6"/>
      <c r="W118" s="6"/>
      <c r="X118" s="6"/>
      <c r="Y118" s="6"/>
      <c r="Z118" s="6"/>
    </row>
    <row r="119" spans="1:26" ht="18.75" customHeight="1" x14ac:dyDescent="0.3">
      <c r="A119" s="225"/>
      <c r="B119" s="215" t="s">
        <v>14</v>
      </c>
      <c r="C119" s="164">
        <v>9</v>
      </c>
      <c r="D119" s="19">
        <f>ROUND(C119/12,2)</f>
        <v>0.75</v>
      </c>
      <c r="E119" s="19">
        <f>D119*2</f>
        <v>1.5</v>
      </c>
      <c r="F119" s="20"/>
      <c r="G119" s="46">
        <v>9</v>
      </c>
      <c r="H119" s="19">
        <f>ROUND(G119/12,2)</f>
        <v>0.75</v>
      </c>
      <c r="I119" s="19">
        <f>H119*2</f>
        <v>1.5</v>
      </c>
      <c r="J119" s="20"/>
      <c r="K119" s="164"/>
      <c r="L119" s="19">
        <f>ROUND(K119/12,2)</f>
        <v>0</v>
      </c>
      <c r="M119" s="19">
        <f>L119*2</f>
        <v>0</v>
      </c>
      <c r="N119" s="20"/>
      <c r="O119" s="22">
        <f t="shared" si="69"/>
        <v>18</v>
      </c>
      <c r="P119" s="22">
        <f t="shared" si="72"/>
        <v>0.75</v>
      </c>
      <c r="Q119" s="22">
        <f t="shared" si="73"/>
        <v>1.5</v>
      </c>
      <c r="R119" s="23"/>
      <c r="S119" s="6"/>
      <c r="T119" s="6"/>
      <c r="U119" s="6"/>
      <c r="V119" s="6"/>
      <c r="W119" s="6"/>
      <c r="X119" s="6"/>
      <c r="Y119" s="6"/>
      <c r="Z119" s="6"/>
    </row>
    <row r="120" spans="1:26" ht="18.75" customHeight="1" x14ac:dyDescent="0.3">
      <c r="A120" s="214" t="s">
        <v>50</v>
      </c>
      <c r="B120" s="215" t="s">
        <v>12</v>
      </c>
      <c r="C120" s="164">
        <v>2368</v>
      </c>
      <c r="D120" s="19">
        <f>ROUND(C120/18,2)</f>
        <v>131.56</v>
      </c>
      <c r="E120" s="19"/>
      <c r="F120" s="20">
        <f>SUM(D120,E121:E122)</f>
        <v>131.56</v>
      </c>
      <c r="G120" s="46">
        <v>4367</v>
      </c>
      <c r="H120" s="19">
        <f>ROUND(G120/18,2)</f>
        <v>242.61</v>
      </c>
      <c r="I120" s="19"/>
      <c r="J120" s="20">
        <f>SUM(H120,I121:I122)</f>
        <v>242.61</v>
      </c>
      <c r="K120" s="164"/>
      <c r="L120" s="19">
        <f>ROUND(K120/18,2)</f>
        <v>0</v>
      </c>
      <c r="M120" s="19"/>
      <c r="N120" s="20">
        <f>SUM(L120,M121:M122)</f>
        <v>0</v>
      </c>
      <c r="O120" s="22">
        <f t="shared" si="69"/>
        <v>6735</v>
      </c>
      <c r="P120" s="22">
        <f>ROUND(O120/36,2)</f>
        <v>187.08</v>
      </c>
      <c r="Q120" s="22"/>
      <c r="R120" s="23">
        <f>SUM(P120,Q121:Q122)</f>
        <v>187.08</v>
      </c>
      <c r="S120" s="6"/>
      <c r="T120" s="6"/>
      <c r="U120" s="6"/>
      <c r="V120" s="6"/>
      <c r="W120" s="6"/>
      <c r="X120" s="6"/>
      <c r="Y120" s="6"/>
      <c r="Z120" s="6"/>
    </row>
    <row r="121" spans="1:26" ht="18.75" customHeight="1" x14ac:dyDescent="0.3">
      <c r="A121" s="225"/>
      <c r="B121" s="215" t="s">
        <v>13</v>
      </c>
      <c r="C121" s="164"/>
      <c r="D121" s="19">
        <f>ROUND(C121/12,2)</f>
        <v>0</v>
      </c>
      <c r="E121" s="19">
        <f>D121*2</f>
        <v>0</v>
      </c>
      <c r="F121" s="20"/>
      <c r="G121" s="46"/>
      <c r="H121" s="19">
        <f>ROUND(G121/12,2)</f>
        <v>0</v>
      </c>
      <c r="I121" s="19">
        <f>H121*2</f>
        <v>0</v>
      </c>
      <c r="J121" s="20"/>
      <c r="K121" s="164"/>
      <c r="L121" s="19">
        <f>ROUND(K121/12,2)</f>
        <v>0</v>
      </c>
      <c r="M121" s="19">
        <f>L121*2</f>
        <v>0</v>
      </c>
      <c r="N121" s="20"/>
      <c r="O121" s="22">
        <f t="shared" si="69"/>
        <v>0</v>
      </c>
      <c r="P121" s="22">
        <f t="shared" ref="P121:P122" si="74">ROUND(O121/24,2)</f>
        <v>0</v>
      </c>
      <c r="Q121" s="22">
        <f t="shared" ref="Q121:Q122" si="75">P121*2</f>
        <v>0</v>
      </c>
      <c r="R121" s="23"/>
      <c r="S121" s="6"/>
      <c r="T121" s="6"/>
      <c r="U121" s="6"/>
      <c r="V121" s="6"/>
      <c r="W121" s="6"/>
      <c r="X121" s="6"/>
      <c r="Y121" s="6"/>
      <c r="Z121" s="6"/>
    </row>
    <row r="122" spans="1:26" ht="18.75" customHeight="1" x14ac:dyDescent="0.3">
      <c r="A122" s="225"/>
      <c r="B122" s="215" t="s">
        <v>14</v>
      </c>
      <c r="C122" s="164"/>
      <c r="D122" s="19">
        <f>ROUND(C122/12,2)</f>
        <v>0</v>
      </c>
      <c r="E122" s="19">
        <f>D122*2</f>
        <v>0</v>
      </c>
      <c r="F122" s="20"/>
      <c r="G122" s="46"/>
      <c r="H122" s="19">
        <f>ROUND(G122/12,2)</f>
        <v>0</v>
      </c>
      <c r="I122" s="19">
        <f>H122*2</f>
        <v>0</v>
      </c>
      <c r="J122" s="20"/>
      <c r="K122" s="164"/>
      <c r="L122" s="19">
        <f>ROUND(K122/12,2)</f>
        <v>0</v>
      </c>
      <c r="M122" s="19">
        <f>L122*2</f>
        <v>0</v>
      </c>
      <c r="N122" s="20"/>
      <c r="O122" s="22">
        <f t="shared" si="69"/>
        <v>0</v>
      </c>
      <c r="P122" s="22">
        <f t="shared" si="74"/>
        <v>0</v>
      </c>
      <c r="Q122" s="22">
        <f t="shared" si="75"/>
        <v>0</v>
      </c>
      <c r="R122" s="23"/>
      <c r="S122" s="6"/>
      <c r="T122" s="6"/>
      <c r="U122" s="6"/>
      <c r="V122" s="6"/>
      <c r="W122" s="6"/>
      <c r="X122" s="6"/>
      <c r="Y122" s="6"/>
      <c r="Z122" s="6"/>
    </row>
    <row r="123" spans="1:26" ht="18.75" customHeight="1" x14ac:dyDescent="0.3">
      <c r="A123" s="214" t="s">
        <v>51</v>
      </c>
      <c r="B123" s="215" t="s">
        <v>12</v>
      </c>
      <c r="C123" s="164">
        <v>4456</v>
      </c>
      <c r="D123" s="19">
        <f>ROUND(C123/18,2)</f>
        <v>247.56</v>
      </c>
      <c r="E123" s="19"/>
      <c r="F123" s="20">
        <f>SUM(D123,E124:E125)</f>
        <v>248.56</v>
      </c>
      <c r="G123" s="46">
        <v>3066</v>
      </c>
      <c r="H123" s="19">
        <f>ROUND(G123/18,2)</f>
        <v>170.33</v>
      </c>
      <c r="I123" s="19"/>
      <c r="J123" s="20">
        <f>SUM(H123,I124:I125)</f>
        <v>171.33</v>
      </c>
      <c r="K123" s="164"/>
      <c r="L123" s="19">
        <f>ROUND(K123/18,2)</f>
        <v>0</v>
      </c>
      <c r="M123" s="19"/>
      <c r="N123" s="20">
        <f>SUM(L123,M124:M125)</f>
        <v>0</v>
      </c>
      <c r="O123" s="22">
        <f t="shared" si="69"/>
        <v>7522</v>
      </c>
      <c r="P123" s="22">
        <f>ROUND(O123/36,2)</f>
        <v>208.94</v>
      </c>
      <c r="Q123" s="22"/>
      <c r="R123" s="23">
        <f>SUM(P123,Q124:Q125)</f>
        <v>209.94</v>
      </c>
      <c r="S123" s="6"/>
      <c r="T123" s="6"/>
      <c r="U123" s="6"/>
      <c r="V123" s="6"/>
      <c r="W123" s="6"/>
      <c r="X123" s="6"/>
      <c r="Y123" s="6"/>
      <c r="Z123" s="6"/>
    </row>
    <row r="124" spans="1:26" ht="18.75" customHeight="1" x14ac:dyDescent="0.3">
      <c r="A124" s="225"/>
      <c r="B124" s="215" t="s">
        <v>13</v>
      </c>
      <c r="C124" s="164">
        <v>6</v>
      </c>
      <c r="D124" s="19">
        <f>ROUND(C124/12,2)</f>
        <v>0.5</v>
      </c>
      <c r="E124" s="19">
        <f>D124*2</f>
        <v>1</v>
      </c>
      <c r="F124" s="20"/>
      <c r="G124" s="46">
        <v>6</v>
      </c>
      <c r="H124" s="19">
        <f>ROUND(G124/12,2)</f>
        <v>0.5</v>
      </c>
      <c r="I124" s="19">
        <f>H124*2</f>
        <v>1</v>
      </c>
      <c r="J124" s="20"/>
      <c r="K124" s="164"/>
      <c r="L124" s="19">
        <f>ROUND(K124/12,2)</f>
        <v>0</v>
      </c>
      <c r="M124" s="19">
        <f>L124*2</f>
        <v>0</v>
      </c>
      <c r="N124" s="20"/>
      <c r="O124" s="22">
        <f t="shared" si="69"/>
        <v>12</v>
      </c>
      <c r="P124" s="22">
        <f t="shared" ref="P124:P125" si="76">ROUND(O124/24,2)</f>
        <v>0.5</v>
      </c>
      <c r="Q124" s="22">
        <f t="shared" ref="Q124:Q125" si="77">P124*2</f>
        <v>1</v>
      </c>
      <c r="R124" s="23"/>
      <c r="S124" s="6"/>
      <c r="T124" s="6"/>
      <c r="U124" s="6"/>
      <c r="V124" s="6"/>
      <c r="W124" s="6"/>
      <c r="X124" s="6"/>
      <c r="Y124" s="6"/>
      <c r="Z124" s="6"/>
    </row>
    <row r="125" spans="1:26" ht="18.75" customHeight="1" x14ac:dyDescent="0.3">
      <c r="A125" s="225"/>
      <c r="B125" s="215" t="s">
        <v>14</v>
      </c>
      <c r="C125" s="164"/>
      <c r="D125" s="19">
        <f>ROUND(C125/12,2)</f>
        <v>0</v>
      </c>
      <c r="E125" s="19">
        <f>D125*2</f>
        <v>0</v>
      </c>
      <c r="F125" s="20"/>
      <c r="G125" s="46"/>
      <c r="H125" s="19">
        <f>ROUND(G125/12,2)</f>
        <v>0</v>
      </c>
      <c r="I125" s="19">
        <f>H125*2</f>
        <v>0</v>
      </c>
      <c r="J125" s="20"/>
      <c r="K125" s="164"/>
      <c r="L125" s="19">
        <f>ROUND(K125/12,2)</f>
        <v>0</v>
      </c>
      <c r="M125" s="19">
        <f>L125*2</f>
        <v>0</v>
      </c>
      <c r="N125" s="20"/>
      <c r="O125" s="22">
        <f t="shared" si="69"/>
        <v>0</v>
      </c>
      <c r="P125" s="22">
        <f t="shared" si="76"/>
        <v>0</v>
      </c>
      <c r="Q125" s="22">
        <f t="shared" si="77"/>
        <v>0</v>
      </c>
      <c r="R125" s="23"/>
      <c r="S125" s="6"/>
      <c r="T125" s="6"/>
      <c r="U125" s="6"/>
      <c r="V125" s="6"/>
      <c r="W125" s="6"/>
      <c r="X125" s="6"/>
      <c r="Y125" s="6"/>
      <c r="Z125" s="6"/>
    </row>
    <row r="126" spans="1:26" ht="18.75" customHeight="1" x14ac:dyDescent="0.3">
      <c r="A126" s="214" t="s">
        <v>52</v>
      </c>
      <c r="B126" s="215" t="s">
        <v>12</v>
      </c>
      <c r="C126" s="164">
        <v>6632</v>
      </c>
      <c r="D126" s="19">
        <f>ROUND(C126/18,2)</f>
        <v>368.44</v>
      </c>
      <c r="E126" s="19"/>
      <c r="F126" s="20">
        <f>SUM(D126,E127:E128)</f>
        <v>385.78</v>
      </c>
      <c r="G126" s="46">
        <v>4705</v>
      </c>
      <c r="H126" s="19">
        <f>ROUND(G126/18,2)</f>
        <v>261.39</v>
      </c>
      <c r="I126" s="19"/>
      <c r="J126" s="20">
        <f>SUM(H126,I127:I128)</f>
        <v>281.72999999999996</v>
      </c>
      <c r="K126" s="164"/>
      <c r="L126" s="19">
        <f>ROUND(K126/18,2)</f>
        <v>0</v>
      </c>
      <c r="M126" s="19"/>
      <c r="N126" s="20">
        <f>SUM(L126,M127:M128)</f>
        <v>0</v>
      </c>
      <c r="O126" s="22">
        <f t="shared" si="69"/>
        <v>11337</v>
      </c>
      <c r="P126" s="22">
        <f>ROUND(O126/36,2)</f>
        <v>314.92</v>
      </c>
      <c r="Q126" s="22"/>
      <c r="R126" s="23">
        <f>SUM(P126,Q127:Q128)</f>
        <v>333.76000000000005</v>
      </c>
      <c r="S126" s="6"/>
      <c r="T126" s="6"/>
      <c r="U126" s="6"/>
      <c r="V126" s="6"/>
      <c r="W126" s="6"/>
      <c r="X126" s="6"/>
      <c r="Y126" s="6"/>
      <c r="Z126" s="6"/>
    </row>
    <row r="127" spans="1:26" ht="18.75" customHeight="1" x14ac:dyDescent="0.3">
      <c r="A127" s="225"/>
      <c r="B127" s="215" t="s">
        <v>13</v>
      </c>
      <c r="C127" s="164">
        <v>60</v>
      </c>
      <c r="D127" s="19">
        <f>ROUND(C127/12,2)</f>
        <v>5</v>
      </c>
      <c r="E127" s="19">
        <f>D127*2</f>
        <v>10</v>
      </c>
      <c r="F127" s="20"/>
      <c r="G127" s="46">
        <v>77</v>
      </c>
      <c r="H127" s="19">
        <f>ROUND(G127/12,2)</f>
        <v>6.42</v>
      </c>
      <c r="I127" s="19">
        <f>H127*2</f>
        <v>12.84</v>
      </c>
      <c r="J127" s="20"/>
      <c r="K127" s="164"/>
      <c r="L127" s="19">
        <f>ROUND(K127/12,2)</f>
        <v>0</v>
      </c>
      <c r="M127" s="19">
        <f>L127*2</f>
        <v>0</v>
      </c>
      <c r="N127" s="20"/>
      <c r="O127" s="22">
        <f t="shared" si="69"/>
        <v>137</v>
      </c>
      <c r="P127" s="22">
        <f t="shared" ref="P127:P128" si="78">ROUND(O127/24,2)</f>
        <v>5.71</v>
      </c>
      <c r="Q127" s="22">
        <f t="shared" ref="Q127:Q128" si="79">P127*2</f>
        <v>11.42</v>
      </c>
      <c r="R127" s="23"/>
      <c r="S127" s="6"/>
      <c r="T127" s="6"/>
      <c r="U127" s="6"/>
      <c r="V127" s="6"/>
      <c r="W127" s="6"/>
      <c r="X127" s="6"/>
      <c r="Y127" s="6"/>
      <c r="Z127" s="6"/>
    </row>
    <row r="128" spans="1:26" ht="18.75" customHeight="1" x14ac:dyDescent="0.3">
      <c r="A128" s="225"/>
      <c r="B128" s="215" t="s">
        <v>14</v>
      </c>
      <c r="C128" s="164">
        <v>44</v>
      </c>
      <c r="D128" s="19">
        <f>ROUND(C128/12,2)</f>
        <v>3.67</v>
      </c>
      <c r="E128" s="19">
        <f>D128*2</f>
        <v>7.34</v>
      </c>
      <c r="F128" s="20"/>
      <c r="G128" s="46">
        <v>45</v>
      </c>
      <c r="H128" s="19">
        <f>ROUND(G128/12,2)</f>
        <v>3.75</v>
      </c>
      <c r="I128" s="19">
        <f>H128*2</f>
        <v>7.5</v>
      </c>
      <c r="J128" s="20"/>
      <c r="K128" s="164"/>
      <c r="L128" s="19">
        <f>ROUND(K128/12,2)</f>
        <v>0</v>
      </c>
      <c r="M128" s="19">
        <f>L128*2</f>
        <v>0</v>
      </c>
      <c r="N128" s="20"/>
      <c r="O128" s="22">
        <f t="shared" si="69"/>
        <v>89</v>
      </c>
      <c r="P128" s="22">
        <f t="shared" si="78"/>
        <v>3.71</v>
      </c>
      <c r="Q128" s="22">
        <f t="shared" si="79"/>
        <v>7.42</v>
      </c>
      <c r="R128" s="23"/>
      <c r="S128" s="6"/>
      <c r="T128" s="6"/>
      <c r="U128" s="6"/>
      <c r="V128" s="6"/>
      <c r="W128" s="6"/>
      <c r="X128" s="6"/>
      <c r="Y128" s="6"/>
      <c r="Z128" s="6"/>
    </row>
    <row r="129" spans="1:26" ht="18.75" customHeight="1" x14ac:dyDescent="0.3">
      <c r="A129" s="214" t="s">
        <v>53</v>
      </c>
      <c r="B129" s="215" t="s">
        <v>12</v>
      </c>
      <c r="C129" s="164">
        <v>1272</v>
      </c>
      <c r="D129" s="19">
        <f>ROUND(C129/18,2)</f>
        <v>70.67</v>
      </c>
      <c r="E129" s="19"/>
      <c r="F129" s="20">
        <f>SUM(D129,E130:E131)</f>
        <v>70.67</v>
      </c>
      <c r="G129" s="46">
        <v>1634</v>
      </c>
      <c r="H129" s="19">
        <f>ROUND(G129/18,2)</f>
        <v>90.78</v>
      </c>
      <c r="I129" s="19"/>
      <c r="J129" s="20">
        <f>SUM(H129,I130:I131)</f>
        <v>90.78</v>
      </c>
      <c r="K129" s="164"/>
      <c r="L129" s="19">
        <f>ROUND(K129/18,2)</f>
        <v>0</v>
      </c>
      <c r="M129" s="19"/>
      <c r="N129" s="20">
        <f>SUM(L129,M130:M131)</f>
        <v>0</v>
      </c>
      <c r="O129" s="22">
        <f t="shared" si="69"/>
        <v>2906</v>
      </c>
      <c r="P129" s="22">
        <f>ROUND(O129/36,2)</f>
        <v>80.72</v>
      </c>
      <c r="Q129" s="22"/>
      <c r="R129" s="23">
        <f>SUM(P129,Q130:Q131)</f>
        <v>80.72</v>
      </c>
      <c r="S129" s="6"/>
      <c r="T129" s="6"/>
      <c r="U129" s="6"/>
      <c r="V129" s="6"/>
      <c r="W129" s="6"/>
      <c r="X129" s="6"/>
      <c r="Y129" s="6"/>
      <c r="Z129" s="6"/>
    </row>
    <row r="130" spans="1:26" ht="18.75" customHeight="1" x14ac:dyDescent="0.3">
      <c r="A130" s="225"/>
      <c r="B130" s="215" t="s">
        <v>13</v>
      </c>
      <c r="C130" s="164"/>
      <c r="D130" s="19">
        <f>ROUND(C130/12,2)</f>
        <v>0</v>
      </c>
      <c r="E130" s="19">
        <f>D130*2</f>
        <v>0</v>
      </c>
      <c r="F130" s="20"/>
      <c r="G130" s="46"/>
      <c r="H130" s="19">
        <f>ROUND(G130/12,2)</f>
        <v>0</v>
      </c>
      <c r="I130" s="19">
        <f>H130*2</f>
        <v>0</v>
      </c>
      <c r="J130" s="20"/>
      <c r="K130" s="164"/>
      <c r="L130" s="19">
        <f>ROUND(K130/12,2)</f>
        <v>0</v>
      </c>
      <c r="M130" s="19">
        <f>L130*2</f>
        <v>0</v>
      </c>
      <c r="N130" s="20"/>
      <c r="O130" s="22">
        <f t="shared" si="69"/>
        <v>0</v>
      </c>
      <c r="P130" s="22">
        <f t="shared" ref="P130:P131" si="80">ROUND(O130/24,2)</f>
        <v>0</v>
      </c>
      <c r="Q130" s="22">
        <f t="shared" ref="Q130:Q131" si="81">P130*2</f>
        <v>0</v>
      </c>
      <c r="R130" s="23"/>
      <c r="S130" s="6"/>
      <c r="T130" s="6"/>
      <c r="U130" s="6"/>
      <c r="V130" s="6"/>
      <c r="W130" s="6"/>
      <c r="X130" s="6"/>
      <c r="Y130" s="6"/>
      <c r="Z130" s="6"/>
    </row>
    <row r="131" spans="1:26" ht="18.75" customHeight="1" x14ac:dyDescent="0.3">
      <c r="A131" s="225"/>
      <c r="B131" s="215" t="s">
        <v>14</v>
      </c>
      <c r="C131" s="164"/>
      <c r="D131" s="19">
        <f>ROUND(C131/12,2)</f>
        <v>0</v>
      </c>
      <c r="E131" s="19">
        <f>D131*2</f>
        <v>0</v>
      </c>
      <c r="F131" s="20"/>
      <c r="G131" s="46"/>
      <c r="H131" s="19">
        <f>ROUND(G131/12,2)</f>
        <v>0</v>
      </c>
      <c r="I131" s="19">
        <f>H131*2</f>
        <v>0</v>
      </c>
      <c r="J131" s="20"/>
      <c r="K131" s="164"/>
      <c r="L131" s="19">
        <f>ROUND(K131/12,2)</f>
        <v>0</v>
      </c>
      <c r="M131" s="19">
        <f>L131*2</f>
        <v>0</v>
      </c>
      <c r="N131" s="20"/>
      <c r="O131" s="22">
        <f t="shared" si="69"/>
        <v>0</v>
      </c>
      <c r="P131" s="22">
        <f t="shared" si="80"/>
        <v>0</v>
      </c>
      <c r="Q131" s="22">
        <f t="shared" si="81"/>
        <v>0</v>
      </c>
      <c r="R131" s="23"/>
      <c r="S131" s="6"/>
      <c r="T131" s="6"/>
      <c r="U131" s="6"/>
      <c r="V131" s="6"/>
      <c r="W131" s="6"/>
      <c r="X131" s="6"/>
      <c r="Y131" s="6"/>
      <c r="Z131" s="6"/>
    </row>
    <row r="132" spans="1:26" ht="18.75" customHeight="1" x14ac:dyDescent="0.3">
      <c r="A132" s="214" t="s">
        <v>54</v>
      </c>
      <c r="B132" s="215" t="s">
        <v>12</v>
      </c>
      <c r="C132" s="164">
        <v>5707</v>
      </c>
      <c r="D132" s="19">
        <f>ROUND(C132/18,2)</f>
        <v>317.06</v>
      </c>
      <c r="E132" s="19"/>
      <c r="F132" s="20">
        <f>SUM(D132,E133:E134)</f>
        <v>328.9</v>
      </c>
      <c r="G132" s="46">
        <v>6303</v>
      </c>
      <c r="H132" s="19">
        <f>ROUND(G132/18,2)</f>
        <v>350.17</v>
      </c>
      <c r="I132" s="19"/>
      <c r="J132" s="20">
        <f>SUM(H132,I133:I134)</f>
        <v>357.51</v>
      </c>
      <c r="K132" s="164"/>
      <c r="L132" s="19">
        <f>ROUND(K132/18,2)</f>
        <v>0</v>
      </c>
      <c r="M132" s="19"/>
      <c r="N132" s="20">
        <f>SUM(L132,M133:M134)</f>
        <v>0</v>
      </c>
      <c r="O132" s="22">
        <f t="shared" si="69"/>
        <v>12010</v>
      </c>
      <c r="P132" s="22">
        <f>ROUND(O132/36,2)</f>
        <v>333.61</v>
      </c>
      <c r="Q132" s="22"/>
      <c r="R132" s="23">
        <f>SUM(P132,Q133:Q134)</f>
        <v>343.21</v>
      </c>
      <c r="S132" s="6"/>
      <c r="T132" s="6"/>
      <c r="U132" s="6"/>
      <c r="V132" s="6"/>
      <c r="W132" s="6"/>
      <c r="X132" s="6"/>
      <c r="Y132" s="6"/>
      <c r="Z132" s="6"/>
    </row>
    <row r="133" spans="1:26" ht="18.75" customHeight="1" x14ac:dyDescent="0.3">
      <c r="A133" s="225"/>
      <c r="B133" s="215" t="s">
        <v>13</v>
      </c>
      <c r="C133" s="164">
        <v>33</v>
      </c>
      <c r="D133" s="19">
        <f>ROUND(C133/12,2)</f>
        <v>2.75</v>
      </c>
      <c r="E133" s="19">
        <f>D133*2</f>
        <v>5.5</v>
      </c>
      <c r="F133" s="20"/>
      <c r="G133" s="46">
        <v>30</v>
      </c>
      <c r="H133" s="19">
        <f>ROUND(G133/12,2)</f>
        <v>2.5</v>
      </c>
      <c r="I133" s="19">
        <f>H133*2</f>
        <v>5</v>
      </c>
      <c r="J133" s="20"/>
      <c r="K133" s="164"/>
      <c r="L133" s="19">
        <f>ROUND(K133/12,2)</f>
        <v>0</v>
      </c>
      <c r="M133" s="19">
        <f>L133*2</f>
        <v>0</v>
      </c>
      <c r="N133" s="20"/>
      <c r="O133" s="22">
        <f t="shared" si="69"/>
        <v>63</v>
      </c>
      <c r="P133" s="22">
        <f t="shared" ref="P133:P134" si="82">ROUND(O133/24,2)</f>
        <v>2.63</v>
      </c>
      <c r="Q133" s="22">
        <f t="shared" ref="Q133:Q134" si="83">P133*2</f>
        <v>5.26</v>
      </c>
      <c r="R133" s="23"/>
      <c r="S133" s="6"/>
      <c r="T133" s="6"/>
      <c r="U133" s="6"/>
      <c r="V133" s="6"/>
      <c r="W133" s="6"/>
      <c r="X133" s="6"/>
      <c r="Y133" s="6"/>
      <c r="Z133" s="6"/>
    </row>
    <row r="134" spans="1:26" ht="18.75" customHeight="1" x14ac:dyDescent="0.3">
      <c r="A134" s="225"/>
      <c r="B134" s="215" t="s">
        <v>14</v>
      </c>
      <c r="C134" s="164">
        <v>38</v>
      </c>
      <c r="D134" s="19">
        <f>ROUND(C134/12,2)</f>
        <v>3.17</v>
      </c>
      <c r="E134" s="19">
        <f>D134*2</f>
        <v>6.34</v>
      </c>
      <c r="F134" s="20"/>
      <c r="G134" s="46">
        <v>14</v>
      </c>
      <c r="H134" s="19">
        <f>ROUND(G134/12,2)</f>
        <v>1.17</v>
      </c>
      <c r="I134" s="19">
        <f>H134*2</f>
        <v>2.34</v>
      </c>
      <c r="J134" s="20"/>
      <c r="K134" s="164"/>
      <c r="L134" s="19">
        <f>ROUND(K134/12,2)</f>
        <v>0</v>
      </c>
      <c r="M134" s="19">
        <f>L134*2</f>
        <v>0</v>
      </c>
      <c r="N134" s="20"/>
      <c r="O134" s="22">
        <f t="shared" si="69"/>
        <v>52</v>
      </c>
      <c r="P134" s="22">
        <f t="shared" si="82"/>
        <v>2.17</v>
      </c>
      <c r="Q134" s="22">
        <f t="shared" si="83"/>
        <v>4.34</v>
      </c>
      <c r="R134" s="23"/>
      <c r="S134" s="6"/>
      <c r="T134" s="6"/>
      <c r="U134" s="6"/>
      <c r="V134" s="6"/>
      <c r="W134" s="6"/>
      <c r="X134" s="6"/>
      <c r="Y134" s="6"/>
      <c r="Z134" s="6"/>
    </row>
    <row r="135" spans="1:26" ht="18.75" customHeight="1" x14ac:dyDescent="0.3">
      <c r="A135" s="214" t="s">
        <v>55</v>
      </c>
      <c r="B135" s="215" t="s">
        <v>12</v>
      </c>
      <c r="C135" s="164">
        <v>1845</v>
      </c>
      <c r="D135" s="19">
        <f>ROUND(C135/18,2)</f>
        <v>102.5</v>
      </c>
      <c r="E135" s="19"/>
      <c r="F135" s="20">
        <f>SUM(D135,E136:E137)</f>
        <v>113.84</v>
      </c>
      <c r="G135" s="46">
        <v>1646</v>
      </c>
      <c r="H135" s="19">
        <f>ROUND(G135/18,2)</f>
        <v>91.44</v>
      </c>
      <c r="I135" s="19"/>
      <c r="J135" s="20">
        <f>SUM(H135,I136:I137)</f>
        <v>104.94</v>
      </c>
      <c r="K135" s="164">
        <v>2</v>
      </c>
      <c r="L135" s="19">
        <f>ROUND(K135/18,2)</f>
        <v>0.11</v>
      </c>
      <c r="M135" s="19"/>
      <c r="N135" s="20">
        <f>SUM(L135,M136:M137)</f>
        <v>0.11</v>
      </c>
      <c r="O135" s="22">
        <f t="shared" si="69"/>
        <v>3493</v>
      </c>
      <c r="P135" s="22">
        <f>ROUND(O135/36,2)</f>
        <v>97.03</v>
      </c>
      <c r="Q135" s="22"/>
      <c r="R135" s="23">
        <f>SUM(P135,Q136:Q137)</f>
        <v>109.45</v>
      </c>
      <c r="S135" s="6"/>
      <c r="T135" s="6"/>
      <c r="U135" s="6"/>
      <c r="V135" s="6"/>
      <c r="W135" s="6"/>
      <c r="X135" s="6"/>
      <c r="Y135" s="6"/>
      <c r="Z135" s="6"/>
    </row>
    <row r="136" spans="1:26" ht="18.75" customHeight="1" x14ac:dyDescent="0.3">
      <c r="A136" s="225"/>
      <c r="B136" s="215" t="s">
        <v>13</v>
      </c>
      <c r="C136" s="164">
        <v>68</v>
      </c>
      <c r="D136" s="19">
        <f>ROUND(C136/12,2)</f>
        <v>5.67</v>
      </c>
      <c r="E136" s="19">
        <f>D136*2</f>
        <v>11.34</v>
      </c>
      <c r="F136" s="20"/>
      <c r="G136" s="46">
        <v>81</v>
      </c>
      <c r="H136" s="19">
        <f>ROUND(G136/12,2)</f>
        <v>6.75</v>
      </c>
      <c r="I136" s="19">
        <f>H136*2</f>
        <v>13.5</v>
      </c>
      <c r="J136" s="20"/>
      <c r="K136" s="164"/>
      <c r="L136" s="19">
        <f>ROUND(K136/12,2)</f>
        <v>0</v>
      </c>
      <c r="M136" s="19">
        <f>L136*2</f>
        <v>0</v>
      </c>
      <c r="N136" s="20"/>
      <c r="O136" s="22">
        <f t="shared" si="69"/>
        <v>149</v>
      </c>
      <c r="P136" s="22">
        <f t="shared" ref="P136:P137" si="84">ROUND(O136/24,2)</f>
        <v>6.21</v>
      </c>
      <c r="Q136" s="22">
        <f t="shared" ref="Q136:Q137" si="85">P136*2</f>
        <v>12.42</v>
      </c>
      <c r="R136" s="23"/>
      <c r="S136" s="6"/>
      <c r="T136" s="6"/>
      <c r="U136" s="6"/>
      <c r="V136" s="6"/>
      <c r="W136" s="6"/>
      <c r="X136" s="6"/>
      <c r="Y136" s="6"/>
      <c r="Z136" s="6"/>
    </row>
    <row r="137" spans="1:26" ht="18.75" customHeight="1" x14ac:dyDescent="0.3">
      <c r="A137" s="225"/>
      <c r="B137" s="215" t="s">
        <v>14</v>
      </c>
      <c r="C137" s="164"/>
      <c r="D137" s="19">
        <f>ROUND(C137/12,2)</f>
        <v>0</v>
      </c>
      <c r="E137" s="19">
        <f>D137*2</f>
        <v>0</v>
      </c>
      <c r="F137" s="20"/>
      <c r="G137" s="46"/>
      <c r="H137" s="19">
        <f>ROUND(G137/12,2)</f>
        <v>0</v>
      </c>
      <c r="I137" s="19">
        <f>H137*2</f>
        <v>0</v>
      </c>
      <c r="J137" s="20"/>
      <c r="K137" s="164"/>
      <c r="L137" s="19">
        <f>ROUND(K137/12,2)</f>
        <v>0</v>
      </c>
      <c r="M137" s="19">
        <f>L137*2</f>
        <v>0</v>
      </c>
      <c r="N137" s="20"/>
      <c r="O137" s="22">
        <f t="shared" si="69"/>
        <v>0</v>
      </c>
      <c r="P137" s="22">
        <f t="shared" si="84"/>
        <v>0</v>
      </c>
      <c r="Q137" s="22">
        <f t="shared" si="85"/>
        <v>0</v>
      </c>
      <c r="R137" s="23"/>
      <c r="S137" s="6"/>
      <c r="T137" s="6"/>
      <c r="U137" s="6"/>
      <c r="V137" s="6"/>
      <c r="W137" s="6"/>
      <c r="X137" s="6"/>
      <c r="Y137" s="6"/>
      <c r="Z137" s="6"/>
    </row>
    <row r="138" spans="1:26" ht="18.75" customHeight="1" x14ac:dyDescent="0.3">
      <c r="A138" s="214" t="s">
        <v>56</v>
      </c>
      <c r="B138" s="215" t="s">
        <v>12</v>
      </c>
      <c r="C138" s="164">
        <f>366+6741+2363</f>
        <v>9470</v>
      </c>
      <c r="D138" s="19">
        <f>ROUND(C138/18,2)</f>
        <v>526.11</v>
      </c>
      <c r="E138" s="19"/>
      <c r="F138" s="20">
        <f>SUM(D138,E139:E140)</f>
        <v>528.11</v>
      </c>
      <c r="G138" s="46">
        <f>95+1234+7399</f>
        <v>8728</v>
      </c>
      <c r="H138" s="19">
        <f>ROUND(G138/18,2)</f>
        <v>484.89</v>
      </c>
      <c r="I138" s="19"/>
      <c r="J138" s="20">
        <f>SUM(H138,I139:I140)</f>
        <v>484.89</v>
      </c>
      <c r="K138" s="164">
        <f>201+432</f>
        <v>633</v>
      </c>
      <c r="L138" s="19">
        <f>ROUND(K138/18,2)</f>
        <v>35.17</v>
      </c>
      <c r="M138" s="19"/>
      <c r="N138" s="20">
        <f>SUM(L138,M139:M140)</f>
        <v>35.17</v>
      </c>
      <c r="O138" s="22">
        <f t="shared" si="69"/>
        <v>18831</v>
      </c>
      <c r="P138" s="22">
        <f>ROUND(O138/36,2)</f>
        <v>523.08000000000004</v>
      </c>
      <c r="Q138" s="22"/>
      <c r="R138" s="23">
        <f>SUM(P138,Q139:Q140)</f>
        <v>524.08000000000004</v>
      </c>
      <c r="S138" s="6"/>
      <c r="T138" s="6"/>
      <c r="U138" s="6"/>
      <c r="V138" s="6"/>
      <c r="W138" s="6"/>
      <c r="X138" s="6"/>
      <c r="Y138" s="6"/>
      <c r="Z138" s="6"/>
    </row>
    <row r="139" spans="1:26" ht="18.75" customHeight="1" x14ac:dyDescent="0.3">
      <c r="A139" s="225"/>
      <c r="B139" s="215" t="s">
        <v>13</v>
      </c>
      <c r="C139" s="164">
        <v>12</v>
      </c>
      <c r="D139" s="19">
        <f>ROUND(C139/12,2)</f>
        <v>1</v>
      </c>
      <c r="E139" s="19">
        <f>D139*2</f>
        <v>2</v>
      </c>
      <c r="F139" s="20"/>
      <c r="G139" s="46"/>
      <c r="H139" s="19">
        <f>ROUND(G139/12,2)</f>
        <v>0</v>
      </c>
      <c r="I139" s="19">
        <f>H139*2</f>
        <v>0</v>
      </c>
      <c r="J139" s="20"/>
      <c r="K139" s="164"/>
      <c r="L139" s="19">
        <f>ROUND(K139/12,2)</f>
        <v>0</v>
      </c>
      <c r="M139" s="19">
        <f>L139*2</f>
        <v>0</v>
      </c>
      <c r="N139" s="20"/>
      <c r="O139" s="22">
        <f t="shared" si="69"/>
        <v>12</v>
      </c>
      <c r="P139" s="22">
        <f t="shared" ref="P139:P140" si="86">ROUND(O139/24,2)</f>
        <v>0.5</v>
      </c>
      <c r="Q139" s="22">
        <f t="shared" ref="Q139:Q140" si="87">P139*2</f>
        <v>1</v>
      </c>
      <c r="R139" s="23"/>
      <c r="S139" s="6"/>
      <c r="T139" s="6"/>
      <c r="U139" s="6"/>
      <c r="V139" s="6"/>
      <c r="W139" s="6"/>
      <c r="X139" s="6"/>
      <c r="Y139" s="6"/>
      <c r="Z139" s="6"/>
    </row>
    <row r="140" spans="1:26" ht="18.75" customHeight="1" x14ac:dyDescent="0.3">
      <c r="A140" s="225"/>
      <c r="B140" s="215" t="s">
        <v>14</v>
      </c>
      <c r="C140" s="164"/>
      <c r="D140" s="19">
        <f>ROUND(C140/12,2)</f>
        <v>0</v>
      </c>
      <c r="E140" s="19">
        <f>D140*2</f>
        <v>0</v>
      </c>
      <c r="F140" s="20"/>
      <c r="G140" s="46"/>
      <c r="H140" s="19">
        <f>ROUND(G140/12,2)</f>
        <v>0</v>
      </c>
      <c r="I140" s="19">
        <f>H140*2</f>
        <v>0</v>
      </c>
      <c r="J140" s="20"/>
      <c r="K140" s="164"/>
      <c r="L140" s="19">
        <f>ROUND(K140/12,2)</f>
        <v>0</v>
      </c>
      <c r="M140" s="19">
        <f>L140*2</f>
        <v>0</v>
      </c>
      <c r="N140" s="20"/>
      <c r="O140" s="22">
        <f t="shared" si="69"/>
        <v>0</v>
      </c>
      <c r="P140" s="22">
        <f t="shared" si="86"/>
        <v>0</v>
      </c>
      <c r="Q140" s="22">
        <f t="shared" si="87"/>
        <v>0</v>
      </c>
      <c r="R140" s="23"/>
      <c r="S140" s="6"/>
      <c r="T140" s="6"/>
      <c r="U140" s="6"/>
      <c r="V140" s="6"/>
      <c r="W140" s="6"/>
      <c r="X140" s="6"/>
      <c r="Y140" s="6"/>
      <c r="Z140" s="6"/>
    </row>
    <row r="141" spans="1:26" ht="18.75" customHeight="1" x14ac:dyDescent="0.3">
      <c r="A141" s="214" t="s">
        <v>57</v>
      </c>
      <c r="B141" s="215" t="s">
        <v>12</v>
      </c>
      <c r="C141" s="164">
        <v>5060</v>
      </c>
      <c r="D141" s="19">
        <f>ROUND(C141/18,2)</f>
        <v>281.11</v>
      </c>
      <c r="E141" s="19"/>
      <c r="F141" s="20">
        <f>SUM(D141,E142:E143)</f>
        <v>289.61</v>
      </c>
      <c r="G141" s="46">
        <v>3828</v>
      </c>
      <c r="H141" s="19">
        <f>ROUND(G141/18,2)</f>
        <v>212.67</v>
      </c>
      <c r="I141" s="19"/>
      <c r="J141" s="20">
        <f>SUM(H141,I142:I143)</f>
        <v>218.51</v>
      </c>
      <c r="K141" s="164"/>
      <c r="L141" s="19">
        <f>ROUND(K141/18,2)</f>
        <v>0</v>
      </c>
      <c r="M141" s="19"/>
      <c r="N141" s="20">
        <f>SUM(L141,M142:M143)</f>
        <v>0</v>
      </c>
      <c r="O141" s="22">
        <f t="shared" si="69"/>
        <v>8888</v>
      </c>
      <c r="P141" s="22">
        <f>ROUND(O141/36,2)</f>
        <v>246.89</v>
      </c>
      <c r="Q141" s="22"/>
      <c r="R141" s="23">
        <f>SUM(P141,Q142:Q143)</f>
        <v>254.04999999999998</v>
      </c>
      <c r="S141" s="6"/>
      <c r="T141" s="6"/>
      <c r="U141" s="6"/>
      <c r="V141" s="6"/>
      <c r="W141" s="6"/>
      <c r="X141" s="6"/>
      <c r="Y141" s="6"/>
      <c r="Z141" s="6"/>
    </row>
    <row r="142" spans="1:26" ht="18.75" customHeight="1" x14ac:dyDescent="0.3">
      <c r="A142" s="225"/>
      <c r="B142" s="215" t="s">
        <v>13</v>
      </c>
      <c r="C142" s="164">
        <v>51</v>
      </c>
      <c r="D142" s="19">
        <f>ROUND(C142/12,2)</f>
        <v>4.25</v>
      </c>
      <c r="E142" s="19">
        <f>D142*2</f>
        <v>8.5</v>
      </c>
      <c r="F142" s="20"/>
      <c r="G142" s="46">
        <v>35</v>
      </c>
      <c r="H142" s="19">
        <f>ROUND(G142/12,2)</f>
        <v>2.92</v>
      </c>
      <c r="I142" s="19">
        <f>H142*2</f>
        <v>5.84</v>
      </c>
      <c r="J142" s="20"/>
      <c r="K142" s="164"/>
      <c r="L142" s="19">
        <f>ROUND(K142/12,2)</f>
        <v>0</v>
      </c>
      <c r="M142" s="19">
        <f>L142*2</f>
        <v>0</v>
      </c>
      <c r="N142" s="20"/>
      <c r="O142" s="22">
        <f t="shared" si="69"/>
        <v>86</v>
      </c>
      <c r="P142" s="22">
        <f t="shared" ref="P142:P143" si="88">ROUND(O142/24,2)</f>
        <v>3.58</v>
      </c>
      <c r="Q142" s="22">
        <f t="shared" ref="Q142:Q143" si="89">P142*2</f>
        <v>7.16</v>
      </c>
      <c r="R142" s="23"/>
      <c r="S142" s="6"/>
      <c r="T142" s="6"/>
      <c r="U142" s="6"/>
      <c r="V142" s="6"/>
      <c r="W142" s="6"/>
      <c r="X142" s="6"/>
      <c r="Y142" s="6"/>
      <c r="Z142" s="6"/>
    </row>
    <row r="143" spans="1:26" ht="18.75" customHeight="1" x14ac:dyDescent="0.3">
      <c r="A143" s="225"/>
      <c r="B143" s="215" t="s">
        <v>14</v>
      </c>
      <c r="C143" s="164"/>
      <c r="D143" s="19">
        <f>ROUND(C143/12,2)</f>
        <v>0</v>
      </c>
      <c r="E143" s="19">
        <f>D143*2</f>
        <v>0</v>
      </c>
      <c r="F143" s="20"/>
      <c r="G143" s="46"/>
      <c r="H143" s="19">
        <f>ROUND(G143/12,2)</f>
        <v>0</v>
      </c>
      <c r="I143" s="19">
        <f>H143*2</f>
        <v>0</v>
      </c>
      <c r="J143" s="20"/>
      <c r="K143" s="164"/>
      <c r="L143" s="19">
        <f>ROUND(K143/12,2)</f>
        <v>0</v>
      </c>
      <c r="M143" s="19">
        <f>L143*2</f>
        <v>0</v>
      </c>
      <c r="N143" s="20"/>
      <c r="O143" s="22">
        <f t="shared" si="69"/>
        <v>0</v>
      </c>
      <c r="P143" s="22">
        <f t="shared" si="88"/>
        <v>0</v>
      </c>
      <c r="Q143" s="22">
        <f t="shared" si="89"/>
        <v>0</v>
      </c>
      <c r="R143" s="23"/>
      <c r="S143" s="6"/>
      <c r="T143" s="6"/>
      <c r="U143" s="6"/>
      <c r="V143" s="6"/>
      <c r="W143" s="6"/>
      <c r="X143" s="6"/>
      <c r="Y143" s="6"/>
      <c r="Z143" s="6"/>
    </row>
    <row r="144" spans="1:26" ht="18.75" customHeight="1" x14ac:dyDescent="0.3">
      <c r="A144" s="226" t="s">
        <v>26</v>
      </c>
      <c r="B144" s="227" t="s">
        <v>12</v>
      </c>
      <c r="C144" s="339">
        <f>SUM(C114,C117,C120,C123,C126,C129,C132,C135,C138,C141)</f>
        <v>60509</v>
      </c>
      <c r="D144" s="36">
        <f>ROUND(C144/18,2)</f>
        <v>3361.61</v>
      </c>
      <c r="E144" s="36"/>
      <c r="F144" s="37">
        <f>SUM(D144,E145:E146)</f>
        <v>3431.27</v>
      </c>
      <c r="G144" s="337">
        <f>SUM(G114,G117,G120,G123,G126,G129,G132,G135,G138,G141)</f>
        <v>51965</v>
      </c>
      <c r="H144" s="36">
        <f>ROUND(G144/18,2)</f>
        <v>2886.94</v>
      </c>
      <c r="I144" s="36"/>
      <c r="J144" s="37">
        <f>SUM(H144,I145:I146)</f>
        <v>2956.28</v>
      </c>
      <c r="K144" s="339">
        <f>SUM(K114,K117,K120,K123,K126,K129,K132,K135,K138,K141)</f>
        <v>652</v>
      </c>
      <c r="L144" s="36">
        <f>ROUND(K144/18,2)</f>
        <v>36.22</v>
      </c>
      <c r="M144" s="36"/>
      <c r="N144" s="37">
        <f>SUM(L144,M145:M146)</f>
        <v>36.22</v>
      </c>
      <c r="O144" s="39">
        <f t="shared" si="69"/>
        <v>113126</v>
      </c>
      <c r="P144" s="39">
        <f>ROUND(O144/36,2)</f>
        <v>3142.39</v>
      </c>
      <c r="Q144" s="39"/>
      <c r="R144" s="23">
        <f>SUM(P144,Q145:Q146)</f>
        <v>3211.9100000000003</v>
      </c>
      <c r="S144" s="6"/>
      <c r="T144" s="6"/>
      <c r="U144" s="6"/>
      <c r="V144" s="6"/>
      <c r="W144" s="6"/>
      <c r="X144" s="6"/>
      <c r="Y144" s="6"/>
      <c r="Z144" s="6"/>
    </row>
    <row r="145" spans="1:26" ht="18.75" customHeight="1" x14ac:dyDescent="0.3">
      <c r="A145" s="229"/>
      <c r="B145" s="227" t="s">
        <v>13</v>
      </c>
      <c r="C145" s="339">
        <f>SUM(C115,C118,C121,C124,C127,C130,C133,C136,C139,C142)</f>
        <v>327</v>
      </c>
      <c r="D145" s="36">
        <f>ROUND(C145/12,2)</f>
        <v>27.25</v>
      </c>
      <c r="E145" s="36">
        <f>D145*2</f>
        <v>54.5</v>
      </c>
      <c r="F145" s="37"/>
      <c r="G145" s="337">
        <f>SUM(G115,G118,G121,G124,G127,G130,G133,G136,G139,G142)</f>
        <v>348</v>
      </c>
      <c r="H145" s="36">
        <f>ROUND(G145/12,2)</f>
        <v>29</v>
      </c>
      <c r="I145" s="36">
        <f>H145*2</f>
        <v>58</v>
      </c>
      <c r="J145" s="37"/>
      <c r="K145" s="339">
        <f>SUM(K115,K118,K121,K124,K127,K130,K133,K136,K139,K142)</f>
        <v>0</v>
      </c>
      <c r="L145" s="36">
        <f>ROUND(K145/12,2)</f>
        <v>0</v>
      </c>
      <c r="M145" s="36">
        <f>L145*2</f>
        <v>0</v>
      </c>
      <c r="N145" s="37"/>
      <c r="O145" s="39">
        <f t="shared" si="69"/>
        <v>675</v>
      </c>
      <c r="P145" s="39">
        <f t="shared" ref="P145:P146" si="90">ROUND(O145/24,2)</f>
        <v>28.13</v>
      </c>
      <c r="Q145" s="39">
        <f t="shared" ref="Q145:Q146" si="91">P145*2</f>
        <v>56.26</v>
      </c>
      <c r="R145" s="23"/>
      <c r="S145" s="6"/>
      <c r="T145" s="6"/>
      <c r="U145" s="6"/>
      <c r="V145" s="6"/>
      <c r="W145" s="6"/>
      <c r="X145" s="6"/>
      <c r="Y145" s="6"/>
      <c r="Z145" s="6"/>
    </row>
    <row r="146" spans="1:26" ht="18.75" customHeight="1" thickBot="1" x14ac:dyDescent="0.35">
      <c r="A146" s="230"/>
      <c r="B146" s="228" t="s">
        <v>14</v>
      </c>
      <c r="C146" s="340">
        <f>SUM(C116,C119,C122,C125,C128,C131,C134,C137,C140,C143)</f>
        <v>91</v>
      </c>
      <c r="D146" s="41">
        <f>ROUND(C146/12,2)</f>
        <v>7.58</v>
      </c>
      <c r="E146" s="41">
        <f>D146*2</f>
        <v>15.16</v>
      </c>
      <c r="F146" s="42"/>
      <c r="G146" s="338">
        <f>SUM(G116,G119,G122,G125,G128,G131,G134,G137,G140,G143)</f>
        <v>68</v>
      </c>
      <c r="H146" s="41">
        <f>ROUND(G146/12,2)</f>
        <v>5.67</v>
      </c>
      <c r="I146" s="41">
        <f>H146*2</f>
        <v>11.34</v>
      </c>
      <c r="J146" s="42"/>
      <c r="K146" s="340">
        <f>SUM(K116,K119,K122,K125,K128,K131,K134,K137,K140,K143)</f>
        <v>0</v>
      </c>
      <c r="L146" s="41">
        <f>ROUND(K146/12,2)</f>
        <v>0</v>
      </c>
      <c r="M146" s="41">
        <f>L146*2</f>
        <v>0</v>
      </c>
      <c r="N146" s="42"/>
      <c r="O146" s="44">
        <f t="shared" si="69"/>
        <v>159</v>
      </c>
      <c r="P146" s="44">
        <f t="shared" si="90"/>
        <v>6.63</v>
      </c>
      <c r="Q146" s="44">
        <f t="shared" si="91"/>
        <v>13.26</v>
      </c>
      <c r="R146" s="29"/>
      <c r="S146" s="6"/>
      <c r="T146" s="6"/>
      <c r="U146" s="6"/>
      <c r="V146" s="6"/>
      <c r="W146" s="6"/>
      <c r="X146" s="6"/>
      <c r="Y146" s="6"/>
      <c r="Z146" s="6"/>
    </row>
    <row r="147" spans="1:26" ht="18.75" customHeight="1" x14ac:dyDescent="0.3">
      <c r="A147" s="218" t="s">
        <v>58</v>
      </c>
      <c r="B147" s="224"/>
      <c r="C147" s="335"/>
      <c r="D147" s="220"/>
      <c r="E147" s="220"/>
      <c r="F147" s="221"/>
      <c r="G147" s="336"/>
      <c r="H147" s="220"/>
      <c r="I147" s="220"/>
      <c r="J147" s="221"/>
      <c r="K147" s="335"/>
      <c r="L147" s="220"/>
      <c r="M147" s="220"/>
      <c r="N147" s="221"/>
      <c r="O147" s="31"/>
      <c r="P147" s="32"/>
      <c r="Q147" s="32"/>
      <c r="R147" s="33"/>
      <c r="S147" s="6"/>
      <c r="T147" s="6"/>
      <c r="U147" s="6"/>
      <c r="V147" s="6"/>
      <c r="W147" s="6"/>
      <c r="X147" s="6"/>
      <c r="Y147" s="6"/>
      <c r="Z147" s="6"/>
    </row>
    <row r="148" spans="1:26" ht="18.75" customHeight="1" x14ac:dyDescent="0.3">
      <c r="A148" s="214" t="s">
        <v>11</v>
      </c>
      <c r="B148" s="215" t="s">
        <v>12</v>
      </c>
      <c r="C148" s="164">
        <v>11372</v>
      </c>
      <c r="D148" s="19">
        <f>ROUND(C148/18,2)</f>
        <v>631.78</v>
      </c>
      <c r="E148" s="19"/>
      <c r="F148" s="20">
        <f>SUM(D148,E149:E150)</f>
        <v>649.19999999999993</v>
      </c>
      <c r="G148" s="46">
        <v>9583</v>
      </c>
      <c r="H148" s="19">
        <f>ROUND(G148/18,2)</f>
        <v>532.39</v>
      </c>
      <c r="I148" s="19"/>
      <c r="J148" s="20">
        <f>SUM(H148,I149:I150)</f>
        <v>549.80999999999995</v>
      </c>
      <c r="K148" s="164"/>
      <c r="L148" s="19">
        <f>ROUND(K148/18,2)</f>
        <v>0</v>
      </c>
      <c r="M148" s="19"/>
      <c r="N148" s="20">
        <f>SUM(L148,M149:M150)</f>
        <v>0</v>
      </c>
      <c r="O148" s="22">
        <f>SUM(K148,C148,G148)</f>
        <v>20955</v>
      </c>
      <c r="P148" s="22">
        <f>ROUND(O148/36,2)</f>
        <v>582.08000000000004</v>
      </c>
      <c r="Q148" s="22"/>
      <c r="R148" s="23">
        <f>SUM(P148,Q149:Q150)</f>
        <v>599.5</v>
      </c>
      <c r="S148" s="6"/>
      <c r="T148" s="6"/>
      <c r="U148" s="6"/>
      <c r="V148" s="6"/>
      <c r="W148" s="6"/>
      <c r="X148" s="6"/>
      <c r="Y148" s="6"/>
      <c r="Z148" s="6"/>
    </row>
    <row r="149" spans="1:26" ht="18.75" customHeight="1" x14ac:dyDescent="0.3">
      <c r="A149" s="229"/>
      <c r="B149" s="215" t="s">
        <v>13</v>
      </c>
      <c r="C149" s="164">
        <v>111</v>
      </c>
      <c r="D149" s="19">
        <f>ROUND(C149/12,2)</f>
        <v>9.25</v>
      </c>
      <c r="E149" s="19">
        <f>D149*1</f>
        <v>9.25</v>
      </c>
      <c r="F149" s="20"/>
      <c r="G149" s="46">
        <v>120</v>
      </c>
      <c r="H149" s="19">
        <f>ROUND(G149/12,2)</f>
        <v>10</v>
      </c>
      <c r="I149" s="19">
        <f>H149*1</f>
        <v>10</v>
      </c>
      <c r="J149" s="20"/>
      <c r="K149" s="164"/>
      <c r="L149" s="19">
        <f>ROUND(K149/12,2)</f>
        <v>0</v>
      </c>
      <c r="M149" s="19">
        <f>L149*1</f>
        <v>0</v>
      </c>
      <c r="N149" s="20"/>
      <c r="O149" s="22">
        <f>SUM(K149,C149,G149)</f>
        <v>231</v>
      </c>
      <c r="P149" s="22">
        <f t="shared" ref="P149:P150" si="92">ROUND(O149/24,2)</f>
        <v>9.6300000000000008</v>
      </c>
      <c r="Q149" s="22">
        <f t="shared" ref="Q149:Q150" si="93">P149*1</f>
        <v>9.6300000000000008</v>
      </c>
      <c r="R149" s="23"/>
      <c r="S149" s="6"/>
      <c r="T149" s="6"/>
      <c r="U149" s="6"/>
      <c r="V149" s="6"/>
      <c r="W149" s="6"/>
      <c r="X149" s="6"/>
      <c r="Y149" s="6"/>
      <c r="Z149" s="6"/>
    </row>
    <row r="150" spans="1:26" ht="18.75" customHeight="1" thickBot="1" x14ac:dyDescent="0.35">
      <c r="A150" s="230"/>
      <c r="B150" s="217" t="s">
        <v>14</v>
      </c>
      <c r="C150" s="332">
        <v>98</v>
      </c>
      <c r="D150" s="25">
        <f>ROUND(C150/12,2)</f>
        <v>8.17</v>
      </c>
      <c r="E150" s="25">
        <f>D150*1</f>
        <v>8.17</v>
      </c>
      <c r="F150" s="26"/>
      <c r="G150" s="333">
        <v>89</v>
      </c>
      <c r="H150" s="25">
        <f>ROUND(G150/12,2)</f>
        <v>7.42</v>
      </c>
      <c r="I150" s="25">
        <f>H150*1</f>
        <v>7.42</v>
      </c>
      <c r="J150" s="26"/>
      <c r="K150" s="332"/>
      <c r="L150" s="25">
        <f>ROUND(K150/12,2)</f>
        <v>0</v>
      </c>
      <c r="M150" s="25">
        <f>L150*1</f>
        <v>0</v>
      </c>
      <c r="N150" s="26"/>
      <c r="O150" s="28">
        <f>SUM(K150,C150,G150)</f>
        <v>187</v>
      </c>
      <c r="P150" s="28">
        <f t="shared" si="92"/>
        <v>7.79</v>
      </c>
      <c r="Q150" s="28">
        <f t="shared" si="93"/>
        <v>7.79</v>
      </c>
      <c r="R150" s="29"/>
      <c r="S150" s="6"/>
      <c r="T150" s="6"/>
      <c r="U150" s="6"/>
      <c r="V150" s="6"/>
      <c r="W150" s="6"/>
      <c r="X150" s="6"/>
      <c r="Y150" s="6"/>
      <c r="Z150" s="6"/>
    </row>
    <row r="151" spans="1:26" ht="18.75" customHeight="1" x14ac:dyDescent="0.3">
      <c r="A151" s="218" t="s">
        <v>59</v>
      </c>
      <c r="B151" s="222"/>
      <c r="C151" s="335"/>
      <c r="D151" s="220"/>
      <c r="E151" s="220"/>
      <c r="F151" s="221"/>
      <c r="G151" s="336"/>
      <c r="H151" s="220"/>
      <c r="I151" s="220"/>
      <c r="J151" s="221"/>
      <c r="K151" s="335"/>
      <c r="L151" s="220"/>
      <c r="M151" s="220"/>
      <c r="N151" s="221"/>
      <c r="O151" s="32"/>
      <c r="P151" s="32"/>
      <c r="Q151" s="32"/>
      <c r="R151" s="33"/>
      <c r="S151" s="6"/>
      <c r="T151" s="6"/>
      <c r="U151" s="6"/>
      <c r="V151" s="6"/>
      <c r="W151" s="6"/>
      <c r="X151" s="6"/>
      <c r="Y151" s="6"/>
      <c r="Z151" s="6"/>
    </row>
    <row r="152" spans="1:26" ht="18.75" customHeight="1" x14ac:dyDescent="0.3">
      <c r="A152" s="214" t="s">
        <v>60</v>
      </c>
      <c r="B152" s="215" t="s">
        <v>12</v>
      </c>
      <c r="C152" s="164">
        <f>4364+507</f>
        <v>4871</v>
      </c>
      <c r="D152" s="19">
        <f>ROUND(C152/18,2)</f>
        <v>270.61</v>
      </c>
      <c r="E152" s="19"/>
      <c r="F152" s="20">
        <f>SUM(D152,E153:E154)</f>
        <v>270.61</v>
      </c>
      <c r="G152" s="46">
        <f>148+3926</f>
        <v>4074</v>
      </c>
      <c r="H152" s="19">
        <f>ROUND(G152/18,2)</f>
        <v>226.33</v>
      </c>
      <c r="I152" s="19"/>
      <c r="J152" s="20">
        <f>SUM(H152,I153:I154)</f>
        <v>226.33</v>
      </c>
      <c r="K152" s="164">
        <f>42+9</f>
        <v>51</v>
      </c>
      <c r="L152" s="19">
        <f>ROUND(K152/18,2)</f>
        <v>2.83</v>
      </c>
      <c r="M152" s="19"/>
      <c r="N152" s="20">
        <f>SUM(L152,M153:M154)</f>
        <v>2.83</v>
      </c>
      <c r="O152" s="22">
        <f t="shared" ref="O152:O172" si="94">SUM(K152,C152,G152)</f>
        <v>8996</v>
      </c>
      <c r="P152" s="22">
        <f>ROUND(O152/36,2)</f>
        <v>249.89</v>
      </c>
      <c r="Q152" s="22"/>
      <c r="R152" s="23">
        <f>SUM(P152,Q153:Q154)</f>
        <v>249.89</v>
      </c>
      <c r="S152" s="6"/>
      <c r="T152" s="6"/>
      <c r="U152" s="6"/>
      <c r="V152" s="6"/>
      <c r="W152" s="6"/>
      <c r="X152" s="6"/>
      <c r="Y152" s="6"/>
      <c r="Z152" s="6"/>
    </row>
    <row r="153" spans="1:26" ht="18.75" customHeight="1" x14ac:dyDescent="0.3">
      <c r="A153" s="225"/>
      <c r="B153" s="215" t="s">
        <v>13</v>
      </c>
      <c r="C153" s="164"/>
      <c r="D153" s="19">
        <f>ROUND(C153/12,2)</f>
        <v>0</v>
      </c>
      <c r="E153" s="19">
        <f>D153*2</f>
        <v>0</v>
      </c>
      <c r="F153" s="20"/>
      <c r="G153" s="46"/>
      <c r="H153" s="19">
        <f>ROUND(G153/12,2)</f>
        <v>0</v>
      </c>
      <c r="I153" s="19">
        <f>H153*2</f>
        <v>0</v>
      </c>
      <c r="J153" s="20"/>
      <c r="K153" s="164"/>
      <c r="L153" s="19">
        <f>ROUND(K153/12,2)</f>
        <v>0</v>
      </c>
      <c r="M153" s="19">
        <f>L153*2</f>
        <v>0</v>
      </c>
      <c r="N153" s="20"/>
      <c r="O153" s="22">
        <f t="shared" si="94"/>
        <v>0</v>
      </c>
      <c r="P153" s="22">
        <f t="shared" ref="P153:P154" si="95">ROUND(O153/24,2)</f>
        <v>0</v>
      </c>
      <c r="Q153" s="22">
        <f t="shared" ref="Q153:Q154" si="96">P153*2</f>
        <v>0</v>
      </c>
      <c r="R153" s="23"/>
      <c r="S153" s="6"/>
      <c r="T153" s="6"/>
      <c r="U153" s="6"/>
      <c r="V153" s="6"/>
      <c r="W153" s="6"/>
      <c r="X153" s="6"/>
      <c r="Y153" s="6"/>
      <c r="Z153" s="6"/>
    </row>
    <row r="154" spans="1:26" ht="18.75" customHeight="1" x14ac:dyDescent="0.3">
      <c r="A154" s="225"/>
      <c r="B154" s="215" t="s">
        <v>14</v>
      </c>
      <c r="C154" s="164"/>
      <c r="D154" s="19">
        <f>ROUND(C154/12,2)</f>
        <v>0</v>
      </c>
      <c r="E154" s="19">
        <f>D154*2</f>
        <v>0</v>
      </c>
      <c r="F154" s="20"/>
      <c r="G154" s="46"/>
      <c r="H154" s="19">
        <f>ROUND(G154/12,2)</f>
        <v>0</v>
      </c>
      <c r="I154" s="19">
        <f>H154*2</f>
        <v>0</v>
      </c>
      <c r="J154" s="20"/>
      <c r="K154" s="164"/>
      <c r="L154" s="19">
        <f>ROUND(K154/12,2)</f>
        <v>0</v>
      </c>
      <c r="M154" s="19">
        <f>L154*2</f>
        <v>0</v>
      </c>
      <c r="N154" s="20"/>
      <c r="O154" s="22">
        <f t="shared" si="94"/>
        <v>0</v>
      </c>
      <c r="P154" s="22">
        <f t="shared" si="95"/>
        <v>0</v>
      </c>
      <c r="Q154" s="22">
        <f t="shared" si="96"/>
        <v>0</v>
      </c>
      <c r="R154" s="23"/>
      <c r="S154" s="6"/>
      <c r="T154" s="6"/>
      <c r="U154" s="6"/>
      <c r="V154" s="6"/>
      <c r="W154" s="6"/>
      <c r="X154" s="6"/>
      <c r="Y154" s="6"/>
      <c r="Z154" s="6"/>
    </row>
    <row r="155" spans="1:26" ht="18.75" customHeight="1" x14ac:dyDescent="0.3">
      <c r="A155" s="214" t="s">
        <v>61</v>
      </c>
      <c r="B155" s="215" t="s">
        <v>12</v>
      </c>
      <c r="C155" s="164">
        <v>1338</v>
      </c>
      <c r="D155" s="19">
        <f>ROUND(C155/18,2)</f>
        <v>74.33</v>
      </c>
      <c r="E155" s="19"/>
      <c r="F155" s="20">
        <f>SUM(D155,E156:E157)</f>
        <v>101.17</v>
      </c>
      <c r="G155" s="46">
        <v>1453</v>
      </c>
      <c r="H155" s="19">
        <f>ROUND(G155/18,2)</f>
        <v>80.72</v>
      </c>
      <c r="I155" s="19"/>
      <c r="J155" s="20">
        <f>SUM(H155,I156:I157)</f>
        <v>98.88</v>
      </c>
      <c r="K155" s="164">
        <v>30</v>
      </c>
      <c r="L155" s="19">
        <f>ROUND(K155/18,2)</f>
        <v>1.67</v>
      </c>
      <c r="M155" s="19"/>
      <c r="N155" s="20">
        <f>SUM(L155,M156:M157)</f>
        <v>1.67</v>
      </c>
      <c r="O155" s="22">
        <f t="shared" si="94"/>
        <v>2821</v>
      </c>
      <c r="P155" s="22">
        <f>ROUND(O155/36,2)</f>
        <v>78.36</v>
      </c>
      <c r="Q155" s="22"/>
      <c r="R155" s="23">
        <f>SUM(P155,Q156:Q157)</f>
        <v>100.86</v>
      </c>
      <c r="S155" s="6"/>
      <c r="T155" s="6"/>
      <c r="U155" s="6"/>
      <c r="V155" s="6"/>
      <c r="W155" s="6"/>
      <c r="X155" s="6"/>
      <c r="Y155" s="6"/>
      <c r="Z155" s="6"/>
    </row>
    <row r="156" spans="1:26" ht="18.75" customHeight="1" x14ac:dyDescent="0.3">
      <c r="A156" s="225"/>
      <c r="B156" s="215" t="s">
        <v>13</v>
      </c>
      <c r="C156" s="164">
        <v>161</v>
      </c>
      <c r="D156" s="19">
        <f>ROUND(C156/12,2)</f>
        <v>13.42</v>
      </c>
      <c r="E156" s="19">
        <f>D156*2</f>
        <v>26.84</v>
      </c>
      <c r="F156" s="20"/>
      <c r="G156" s="46">
        <v>109</v>
      </c>
      <c r="H156" s="19">
        <f>ROUND(G156/12,2)</f>
        <v>9.08</v>
      </c>
      <c r="I156" s="19">
        <f>H156*2</f>
        <v>18.16</v>
      </c>
      <c r="J156" s="20"/>
      <c r="K156" s="164"/>
      <c r="L156" s="19">
        <f>ROUND(K156/12,2)</f>
        <v>0</v>
      </c>
      <c r="M156" s="19">
        <f>L156*2</f>
        <v>0</v>
      </c>
      <c r="N156" s="20"/>
      <c r="O156" s="22">
        <f t="shared" si="94"/>
        <v>270</v>
      </c>
      <c r="P156" s="22">
        <f t="shared" ref="P156:P157" si="97">ROUND(O156/24,2)</f>
        <v>11.25</v>
      </c>
      <c r="Q156" s="22">
        <f t="shared" ref="Q156:Q157" si="98">P156*2</f>
        <v>22.5</v>
      </c>
      <c r="R156" s="23"/>
      <c r="S156" s="6"/>
      <c r="T156" s="6"/>
      <c r="U156" s="6"/>
      <c r="V156" s="6"/>
      <c r="W156" s="6"/>
      <c r="X156" s="6"/>
      <c r="Y156" s="6"/>
      <c r="Z156" s="6"/>
    </row>
    <row r="157" spans="1:26" ht="18.75" customHeight="1" x14ac:dyDescent="0.3">
      <c r="A157" s="225"/>
      <c r="B157" s="215" t="s">
        <v>14</v>
      </c>
      <c r="C157" s="164"/>
      <c r="D157" s="19">
        <f>ROUND(C157/12,2)</f>
        <v>0</v>
      </c>
      <c r="E157" s="19">
        <f>D157*2</f>
        <v>0</v>
      </c>
      <c r="F157" s="20"/>
      <c r="G157" s="46"/>
      <c r="H157" s="19">
        <f>ROUND(G157/12,2)</f>
        <v>0</v>
      </c>
      <c r="I157" s="19">
        <f>H157*2</f>
        <v>0</v>
      </c>
      <c r="J157" s="20"/>
      <c r="K157" s="164"/>
      <c r="L157" s="19">
        <f>ROUND(K157/12,2)</f>
        <v>0</v>
      </c>
      <c r="M157" s="19">
        <f>L157*2</f>
        <v>0</v>
      </c>
      <c r="N157" s="20"/>
      <c r="O157" s="22">
        <f t="shared" si="94"/>
        <v>0</v>
      </c>
      <c r="P157" s="22">
        <f t="shared" si="97"/>
        <v>0</v>
      </c>
      <c r="Q157" s="22">
        <f t="shared" si="98"/>
        <v>0</v>
      </c>
      <c r="R157" s="23"/>
      <c r="S157" s="6"/>
      <c r="T157" s="6"/>
      <c r="U157" s="6"/>
      <c r="V157" s="6"/>
      <c r="W157" s="6"/>
      <c r="X157" s="6"/>
      <c r="Y157" s="6"/>
      <c r="Z157" s="6"/>
    </row>
    <row r="158" spans="1:26" ht="18.75" customHeight="1" x14ac:dyDescent="0.3">
      <c r="A158" s="214" t="s">
        <v>62</v>
      </c>
      <c r="B158" s="215" t="s">
        <v>12</v>
      </c>
      <c r="C158" s="164">
        <v>7832</v>
      </c>
      <c r="D158" s="19">
        <f>ROUND(C158/18,2)</f>
        <v>435.11</v>
      </c>
      <c r="E158" s="19"/>
      <c r="F158" s="20">
        <f>SUM(D158,E159:E160)</f>
        <v>441.11</v>
      </c>
      <c r="G158" s="46">
        <v>6188</v>
      </c>
      <c r="H158" s="19">
        <f>ROUND(G158/18,2)</f>
        <v>343.78</v>
      </c>
      <c r="I158" s="19"/>
      <c r="J158" s="20">
        <f>SUM(H158,I159:I160)</f>
        <v>348.28</v>
      </c>
      <c r="K158" s="164">
        <v>51</v>
      </c>
      <c r="L158" s="19">
        <f>ROUND(K158/18,2)</f>
        <v>2.83</v>
      </c>
      <c r="M158" s="19"/>
      <c r="N158" s="20">
        <f>SUM(L158,M159:M160)</f>
        <v>2.83</v>
      </c>
      <c r="O158" s="22">
        <f t="shared" si="94"/>
        <v>14071</v>
      </c>
      <c r="P158" s="22">
        <f>ROUND(O158/36,2)</f>
        <v>390.86</v>
      </c>
      <c r="Q158" s="22"/>
      <c r="R158" s="23">
        <f>SUM(P158,Q159:Q160)</f>
        <v>396.12</v>
      </c>
      <c r="S158" s="6"/>
      <c r="T158" s="6"/>
      <c r="U158" s="6"/>
      <c r="V158" s="6"/>
      <c r="W158" s="6"/>
      <c r="X158" s="6"/>
      <c r="Y158" s="6"/>
      <c r="Z158" s="6"/>
    </row>
    <row r="159" spans="1:26" ht="18.75" customHeight="1" x14ac:dyDescent="0.3">
      <c r="A159" s="225"/>
      <c r="B159" s="215" t="s">
        <v>13</v>
      </c>
      <c r="C159" s="164">
        <v>9</v>
      </c>
      <c r="D159" s="19">
        <f>ROUND(C159/12,2)</f>
        <v>0.75</v>
      </c>
      <c r="E159" s="19">
        <f>D159*2</f>
        <v>1.5</v>
      </c>
      <c r="F159" s="20"/>
      <c r="G159" s="46"/>
      <c r="H159" s="19">
        <f>ROUND(G159/12,2)</f>
        <v>0</v>
      </c>
      <c r="I159" s="19">
        <f>H159*2</f>
        <v>0</v>
      </c>
      <c r="J159" s="20"/>
      <c r="K159" s="164"/>
      <c r="L159" s="19">
        <f>ROUND(K159/12,2)</f>
        <v>0</v>
      </c>
      <c r="M159" s="19">
        <f>L159*2</f>
        <v>0</v>
      </c>
      <c r="N159" s="20"/>
      <c r="O159" s="22">
        <f t="shared" si="94"/>
        <v>9</v>
      </c>
      <c r="P159" s="22">
        <f t="shared" ref="P159:P160" si="99">ROUND(O159/24,2)</f>
        <v>0.38</v>
      </c>
      <c r="Q159" s="22">
        <f t="shared" ref="Q159:Q160" si="100">P159*2</f>
        <v>0.76</v>
      </c>
      <c r="R159" s="23"/>
      <c r="S159" s="6"/>
      <c r="T159" s="6"/>
      <c r="U159" s="6"/>
      <c r="V159" s="6"/>
      <c r="W159" s="6"/>
      <c r="X159" s="6"/>
      <c r="Y159" s="6"/>
      <c r="Z159" s="6"/>
    </row>
    <row r="160" spans="1:26" ht="18.75" customHeight="1" x14ac:dyDescent="0.3">
      <c r="A160" s="225"/>
      <c r="B160" s="215" t="s">
        <v>14</v>
      </c>
      <c r="C160" s="164">
        <v>27</v>
      </c>
      <c r="D160" s="19">
        <f>ROUND(C160/12,2)</f>
        <v>2.25</v>
      </c>
      <c r="E160" s="19">
        <f>D160*2</f>
        <v>4.5</v>
      </c>
      <c r="F160" s="20"/>
      <c r="G160" s="46">
        <v>27</v>
      </c>
      <c r="H160" s="19">
        <f>ROUND(G160/12,2)</f>
        <v>2.25</v>
      </c>
      <c r="I160" s="19">
        <f>H160*2</f>
        <v>4.5</v>
      </c>
      <c r="J160" s="20"/>
      <c r="K160" s="164"/>
      <c r="L160" s="19">
        <f>ROUND(K160/12,2)</f>
        <v>0</v>
      </c>
      <c r="M160" s="19">
        <f>L160*2</f>
        <v>0</v>
      </c>
      <c r="N160" s="20"/>
      <c r="O160" s="22">
        <f t="shared" si="94"/>
        <v>54</v>
      </c>
      <c r="P160" s="22">
        <f t="shared" si="99"/>
        <v>2.25</v>
      </c>
      <c r="Q160" s="22">
        <f t="shared" si="100"/>
        <v>4.5</v>
      </c>
      <c r="R160" s="23"/>
      <c r="S160" s="6"/>
      <c r="T160" s="6"/>
      <c r="U160" s="6"/>
      <c r="V160" s="6"/>
      <c r="W160" s="6"/>
      <c r="X160" s="6"/>
      <c r="Y160" s="6"/>
      <c r="Z160" s="6"/>
    </row>
    <row r="161" spans="1:26" ht="18.75" customHeight="1" x14ac:dyDescent="0.3">
      <c r="A161" s="214" t="s">
        <v>63</v>
      </c>
      <c r="B161" s="215" t="s">
        <v>12</v>
      </c>
      <c r="C161" s="164">
        <v>7311</v>
      </c>
      <c r="D161" s="19">
        <f>ROUND(C161/18,2)</f>
        <v>406.17</v>
      </c>
      <c r="E161" s="19"/>
      <c r="F161" s="20">
        <f>SUM(D161,E162:E163)</f>
        <v>406.17</v>
      </c>
      <c r="G161" s="46">
        <v>7738</v>
      </c>
      <c r="H161" s="19">
        <f>ROUND(G161/18,2)</f>
        <v>429.89</v>
      </c>
      <c r="I161" s="19"/>
      <c r="J161" s="20">
        <f>SUM(H161,I162:I163)</f>
        <v>429.89</v>
      </c>
      <c r="K161" s="164">
        <v>570</v>
      </c>
      <c r="L161" s="19">
        <f>ROUND(K161/18,2)</f>
        <v>31.67</v>
      </c>
      <c r="M161" s="19"/>
      <c r="N161" s="20">
        <f>SUM(L161,M162:M163)</f>
        <v>31.67</v>
      </c>
      <c r="O161" s="22">
        <f t="shared" si="94"/>
        <v>15619</v>
      </c>
      <c r="P161" s="22">
        <f>ROUND(O161/36,2)</f>
        <v>433.86</v>
      </c>
      <c r="Q161" s="22"/>
      <c r="R161" s="23">
        <f>SUM(P161,Q162:Q163)</f>
        <v>433.86</v>
      </c>
      <c r="S161" s="6"/>
      <c r="T161" s="6"/>
      <c r="U161" s="6"/>
      <c r="V161" s="6"/>
      <c r="W161" s="6"/>
      <c r="X161" s="6"/>
      <c r="Y161" s="6"/>
      <c r="Z161" s="6"/>
    </row>
    <row r="162" spans="1:26" ht="18.75" customHeight="1" x14ac:dyDescent="0.3">
      <c r="A162" s="225"/>
      <c r="B162" s="215" t="s">
        <v>13</v>
      </c>
      <c r="C162" s="164"/>
      <c r="D162" s="19">
        <f>ROUND(C162/12,2)</f>
        <v>0</v>
      </c>
      <c r="E162" s="19">
        <f>D162*2</f>
        <v>0</v>
      </c>
      <c r="F162" s="20"/>
      <c r="G162" s="46"/>
      <c r="H162" s="19">
        <f>ROUND(G162/12,2)</f>
        <v>0</v>
      </c>
      <c r="I162" s="19">
        <f>H162*2</f>
        <v>0</v>
      </c>
      <c r="J162" s="20"/>
      <c r="K162" s="164"/>
      <c r="L162" s="19">
        <f>ROUND(K162/12,2)</f>
        <v>0</v>
      </c>
      <c r="M162" s="19">
        <f>L162*2</f>
        <v>0</v>
      </c>
      <c r="N162" s="20"/>
      <c r="O162" s="22">
        <f t="shared" si="94"/>
        <v>0</v>
      </c>
      <c r="P162" s="22">
        <f t="shared" ref="P162:P163" si="101">ROUND(O162/24,2)</f>
        <v>0</v>
      </c>
      <c r="Q162" s="22">
        <f t="shared" ref="Q162:Q163" si="102">P162*2</f>
        <v>0</v>
      </c>
      <c r="R162" s="23"/>
      <c r="S162" s="6"/>
      <c r="T162" s="6"/>
      <c r="U162" s="6"/>
      <c r="V162" s="6"/>
      <c r="W162" s="6"/>
      <c r="X162" s="6"/>
      <c r="Y162" s="6"/>
      <c r="Z162" s="6"/>
    </row>
    <row r="163" spans="1:26" ht="18.75" customHeight="1" x14ac:dyDescent="0.3">
      <c r="A163" s="225"/>
      <c r="B163" s="215" t="s">
        <v>14</v>
      </c>
      <c r="C163" s="164"/>
      <c r="D163" s="19">
        <f>ROUND(C163/12,2)</f>
        <v>0</v>
      </c>
      <c r="E163" s="19">
        <f>D163*2</f>
        <v>0</v>
      </c>
      <c r="F163" s="20"/>
      <c r="G163" s="46"/>
      <c r="H163" s="19">
        <f>ROUND(G163/12,2)</f>
        <v>0</v>
      </c>
      <c r="I163" s="19">
        <f>H163*2</f>
        <v>0</v>
      </c>
      <c r="J163" s="20"/>
      <c r="K163" s="164"/>
      <c r="L163" s="19">
        <f>ROUND(K163/12,2)</f>
        <v>0</v>
      </c>
      <c r="M163" s="19">
        <f>L163*2</f>
        <v>0</v>
      </c>
      <c r="N163" s="20"/>
      <c r="O163" s="22">
        <f t="shared" si="94"/>
        <v>0</v>
      </c>
      <c r="P163" s="22">
        <f t="shared" si="101"/>
        <v>0</v>
      </c>
      <c r="Q163" s="22">
        <f t="shared" si="102"/>
        <v>0</v>
      </c>
      <c r="R163" s="23"/>
      <c r="S163" s="6"/>
      <c r="T163" s="6"/>
      <c r="U163" s="6"/>
      <c r="V163" s="6"/>
      <c r="W163" s="6"/>
      <c r="X163" s="6"/>
      <c r="Y163" s="6"/>
      <c r="Z163" s="6"/>
    </row>
    <row r="164" spans="1:26" ht="18.75" customHeight="1" x14ac:dyDescent="0.3">
      <c r="A164" s="214" t="s">
        <v>64</v>
      </c>
      <c r="B164" s="215" t="s">
        <v>12</v>
      </c>
      <c r="C164" s="164">
        <v>6389</v>
      </c>
      <c r="D164" s="19">
        <f>ROUND(C164/18,2)</f>
        <v>354.94</v>
      </c>
      <c r="E164" s="19"/>
      <c r="F164" s="20">
        <f>SUM(D164,E165:E166)</f>
        <v>373.61999999999995</v>
      </c>
      <c r="G164" s="46">
        <v>5512</v>
      </c>
      <c r="H164" s="19">
        <f>ROUND(G164/18,2)</f>
        <v>306.22000000000003</v>
      </c>
      <c r="I164" s="19"/>
      <c r="J164" s="20">
        <f>SUM(H164,I165:I166)</f>
        <v>320.06</v>
      </c>
      <c r="K164" s="164">
        <v>96</v>
      </c>
      <c r="L164" s="19">
        <f>ROUND(K164/18,2)</f>
        <v>5.33</v>
      </c>
      <c r="M164" s="19"/>
      <c r="N164" s="20">
        <f>SUM(L164,M165:M166)</f>
        <v>5.33</v>
      </c>
      <c r="O164" s="22">
        <f t="shared" si="94"/>
        <v>11997</v>
      </c>
      <c r="P164" s="22">
        <f>ROUND(O164/36,2)</f>
        <v>333.25</v>
      </c>
      <c r="Q164" s="22"/>
      <c r="R164" s="23">
        <f>SUM(P164,Q165:Q166)</f>
        <v>349.49</v>
      </c>
      <c r="S164" s="6"/>
      <c r="T164" s="6"/>
      <c r="U164" s="6"/>
      <c r="V164" s="6"/>
      <c r="W164" s="6"/>
      <c r="X164" s="6"/>
      <c r="Y164" s="6"/>
      <c r="Z164" s="6"/>
    </row>
    <row r="165" spans="1:26" ht="18.75" customHeight="1" x14ac:dyDescent="0.3">
      <c r="A165" s="225"/>
      <c r="B165" s="215" t="s">
        <v>13</v>
      </c>
      <c r="C165" s="164">
        <v>77</v>
      </c>
      <c r="D165" s="19">
        <f>ROUND(C165/12,2)</f>
        <v>6.42</v>
      </c>
      <c r="E165" s="19">
        <f>D165*2</f>
        <v>12.84</v>
      </c>
      <c r="F165" s="20"/>
      <c r="G165" s="46">
        <v>74</v>
      </c>
      <c r="H165" s="19">
        <f>ROUND(G165/12,2)</f>
        <v>6.17</v>
      </c>
      <c r="I165" s="19">
        <f>H165*2</f>
        <v>12.34</v>
      </c>
      <c r="J165" s="20"/>
      <c r="K165" s="164"/>
      <c r="L165" s="19">
        <f>ROUND(K165/12,2)</f>
        <v>0</v>
      </c>
      <c r="M165" s="19">
        <f>L165*2</f>
        <v>0</v>
      </c>
      <c r="N165" s="20"/>
      <c r="O165" s="22">
        <f t="shared" si="94"/>
        <v>151</v>
      </c>
      <c r="P165" s="22">
        <f t="shared" ref="P165:P166" si="103">ROUND(O165/24,2)</f>
        <v>6.29</v>
      </c>
      <c r="Q165" s="22">
        <f t="shared" ref="Q165:Q166" si="104">P165*2</f>
        <v>12.58</v>
      </c>
      <c r="R165" s="23"/>
      <c r="S165" s="6"/>
      <c r="T165" s="6"/>
      <c r="U165" s="6"/>
      <c r="V165" s="6"/>
      <c r="W165" s="6"/>
      <c r="X165" s="6"/>
      <c r="Y165" s="6"/>
      <c r="Z165" s="6"/>
    </row>
    <row r="166" spans="1:26" ht="18.75" customHeight="1" x14ac:dyDescent="0.3">
      <c r="A166" s="225"/>
      <c r="B166" s="215" t="s">
        <v>14</v>
      </c>
      <c r="C166" s="164">
        <v>35</v>
      </c>
      <c r="D166" s="19">
        <f>ROUND(C166/12,2)</f>
        <v>2.92</v>
      </c>
      <c r="E166" s="19">
        <f>D166*2</f>
        <v>5.84</v>
      </c>
      <c r="F166" s="20"/>
      <c r="G166" s="46">
        <v>9</v>
      </c>
      <c r="H166" s="19">
        <f>ROUND(G166/12,2)</f>
        <v>0.75</v>
      </c>
      <c r="I166" s="19">
        <f>H166*2</f>
        <v>1.5</v>
      </c>
      <c r="J166" s="20"/>
      <c r="K166" s="164"/>
      <c r="L166" s="19">
        <f>ROUND(K166/12,2)</f>
        <v>0</v>
      </c>
      <c r="M166" s="19">
        <f>L166*2</f>
        <v>0</v>
      </c>
      <c r="N166" s="20"/>
      <c r="O166" s="22">
        <f t="shared" si="94"/>
        <v>44</v>
      </c>
      <c r="P166" s="22">
        <f t="shared" si="103"/>
        <v>1.83</v>
      </c>
      <c r="Q166" s="22">
        <f t="shared" si="104"/>
        <v>3.66</v>
      </c>
      <c r="R166" s="23"/>
      <c r="S166" s="6"/>
      <c r="T166" s="6"/>
      <c r="U166" s="6"/>
      <c r="V166" s="6"/>
      <c r="W166" s="6"/>
      <c r="X166" s="6"/>
      <c r="Y166" s="6"/>
      <c r="Z166" s="6"/>
    </row>
    <row r="167" spans="1:26" ht="18.75" customHeight="1" x14ac:dyDescent="0.3">
      <c r="A167" s="214" t="s">
        <v>65</v>
      </c>
      <c r="B167" s="215" t="s">
        <v>12</v>
      </c>
      <c r="C167" s="164">
        <v>1407</v>
      </c>
      <c r="D167" s="19">
        <f>ROUND(C167/18,2)</f>
        <v>78.17</v>
      </c>
      <c r="E167" s="19"/>
      <c r="F167" s="20">
        <f>SUM(D167,E168:E169)</f>
        <v>78.17</v>
      </c>
      <c r="G167" s="46">
        <v>2531</v>
      </c>
      <c r="H167" s="19">
        <f>ROUND(G167/18,2)</f>
        <v>140.61000000000001</v>
      </c>
      <c r="I167" s="19"/>
      <c r="J167" s="20">
        <f>SUM(H167,I168:I169)</f>
        <v>140.61000000000001</v>
      </c>
      <c r="K167" s="164">
        <v>43</v>
      </c>
      <c r="L167" s="19">
        <f>ROUND(K167/18,2)</f>
        <v>2.39</v>
      </c>
      <c r="M167" s="19"/>
      <c r="N167" s="20">
        <f>SUM(L167,M168:M169)</f>
        <v>2.39</v>
      </c>
      <c r="O167" s="22">
        <f t="shared" si="94"/>
        <v>3981</v>
      </c>
      <c r="P167" s="22">
        <f>ROUND(O167/36,2)</f>
        <v>110.58</v>
      </c>
      <c r="Q167" s="22"/>
      <c r="R167" s="23">
        <f>SUM(P167,Q168:Q169)</f>
        <v>110.58</v>
      </c>
      <c r="S167" s="6"/>
      <c r="T167" s="6"/>
      <c r="U167" s="6"/>
      <c r="V167" s="6"/>
      <c r="W167" s="6"/>
      <c r="X167" s="6"/>
      <c r="Y167" s="6"/>
      <c r="Z167" s="6"/>
    </row>
    <row r="168" spans="1:26" ht="18.75" customHeight="1" x14ac:dyDescent="0.3">
      <c r="A168" s="225"/>
      <c r="B168" s="215" t="s">
        <v>13</v>
      </c>
      <c r="C168" s="164"/>
      <c r="D168" s="19">
        <f>ROUND(C168/12,2)</f>
        <v>0</v>
      </c>
      <c r="E168" s="19">
        <f>D168*2</f>
        <v>0</v>
      </c>
      <c r="F168" s="20"/>
      <c r="G168" s="46"/>
      <c r="H168" s="19">
        <f>ROUND(G168/12,2)</f>
        <v>0</v>
      </c>
      <c r="I168" s="19">
        <f>H168*2</f>
        <v>0</v>
      </c>
      <c r="J168" s="20"/>
      <c r="K168" s="164"/>
      <c r="L168" s="19">
        <f>ROUND(K168/12,2)</f>
        <v>0</v>
      </c>
      <c r="M168" s="19">
        <f>L168*2</f>
        <v>0</v>
      </c>
      <c r="N168" s="20"/>
      <c r="O168" s="22">
        <f t="shared" si="94"/>
        <v>0</v>
      </c>
      <c r="P168" s="22">
        <f t="shared" ref="P168:P169" si="105">ROUND(O168/24,2)</f>
        <v>0</v>
      </c>
      <c r="Q168" s="22">
        <f t="shared" ref="Q168:Q169" si="106">P168*2</f>
        <v>0</v>
      </c>
      <c r="R168" s="23"/>
      <c r="S168" s="6"/>
      <c r="T168" s="6"/>
      <c r="U168" s="6"/>
      <c r="V168" s="6"/>
      <c r="W168" s="6"/>
      <c r="X168" s="6"/>
      <c r="Y168" s="6"/>
      <c r="Z168" s="6"/>
    </row>
    <row r="169" spans="1:26" ht="18.75" customHeight="1" x14ac:dyDescent="0.3">
      <c r="A169" s="225"/>
      <c r="B169" s="215" t="s">
        <v>14</v>
      </c>
      <c r="C169" s="164"/>
      <c r="D169" s="19">
        <f>ROUND(C169/12,2)</f>
        <v>0</v>
      </c>
      <c r="E169" s="19">
        <f>D169*2</f>
        <v>0</v>
      </c>
      <c r="F169" s="20"/>
      <c r="G169" s="46"/>
      <c r="H169" s="19">
        <f>ROUND(G169/12,2)</f>
        <v>0</v>
      </c>
      <c r="I169" s="19">
        <f>H169*2</f>
        <v>0</v>
      </c>
      <c r="J169" s="20"/>
      <c r="K169" s="164"/>
      <c r="L169" s="19">
        <f>ROUND(K169/12,2)</f>
        <v>0</v>
      </c>
      <c r="M169" s="19">
        <f>L169*2</f>
        <v>0</v>
      </c>
      <c r="N169" s="20"/>
      <c r="O169" s="22">
        <f t="shared" si="94"/>
        <v>0</v>
      </c>
      <c r="P169" s="22">
        <f t="shared" si="105"/>
        <v>0</v>
      </c>
      <c r="Q169" s="22">
        <f t="shared" si="106"/>
        <v>0</v>
      </c>
      <c r="R169" s="23"/>
      <c r="S169" s="6"/>
      <c r="T169" s="6"/>
      <c r="U169" s="6"/>
      <c r="V169" s="6"/>
      <c r="W169" s="6"/>
      <c r="X169" s="6"/>
      <c r="Y169" s="6"/>
      <c r="Z169" s="6"/>
    </row>
    <row r="170" spans="1:26" ht="18.75" customHeight="1" x14ac:dyDescent="0.3">
      <c r="A170" s="226" t="s">
        <v>26</v>
      </c>
      <c r="B170" s="227" t="s">
        <v>12</v>
      </c>
      <c r="C170" s="339">
        <f>SUM(C152,C155,C158,C161,C164,C167)</f>
        <v>29148</v>
      </c>
      <c r="D170" s="36">
        <f>ROUND(C170/18,2)</f>
        <v>1619.33</v>
      </c>
      <c r="E170" s="36"/>
      <c r="F170" s="37">
        <f>SUM(D170,E171:E172)</f>
        <v>1670.83</v>
      </c>
      <c r="G170" s="337">
        <f>SUM(G152,G155,G158,G161,G164,G167)</f>
        <v>27496</v>
      </c>
      <c r="H170" s="36">
        <f>ROUND(G170/18,2)</f>
        <v>1527.56</v>
      </c>
      <c r="I170" s="36"/>
      <c r="J170" s="37">
        <f>SUM(H170,I171:I172)</f>
        <v>1564.06</v>
      </c>
      <c r="K170" s="339">
        <f>SUM(K152,K155,K158,K161,K164,K167)</f>
        <v>841</v>
      </c>
      <c r="L170" s="36">
        <f>ROUND(K170/18,2)</f>
        <v>46.72</v>
      </c>
      <c r="M170" s="36"/>
      <c r="N170" s="37">
        <f>SUM(L170,M171:M172)</f>
        <v>46.72</v>
      </c>
      <c r="O170" s="39">
        <f t="shared" si="94"/>
        <v>57485</v>
      </c>
      <c r="P170" s="39">
        <f>ROUND(O170/36,2)</f>
        <v>1596.81</v>
      </c>
      <c r="Q170" s="39"/>
      <c r="R170" s="23">
        <f>SUM(P170,Q171:Q172)</f>
        <v>1640.81</v>
      </c>
      <c r="S170" s="6"/>
      <c r="T170" s="6"/>
      <c r="U170" s="6"/>
      <c r="V170" s="6"/>
      <c r="W170" s="6"/>
      <c r="X170" s="6"/>
      <c r="Y170" s="6"/>
      <c r="Z170" s="6"/>
    </row>
    <row r="171" spans="1:26" ht="18.75" customHeight="1" x14ac:dyDescent="0.3">
      <c r="A171" s="229"/>
      <c r="B171" s="227" t="s">
        <v>13</v>
      </c>
      <c r="C171" s="339">
        <f>SUM(C153,C156,C159,C162,C165,C168)</f>
        <v>247</v>
      </c>
      <c r="D171" s="36">
        <f>ROUND(C171/12,2)</f>
        <v>20.58</v>
      </c>
      <c r="E171" s="36">
        <f>D171*2</f>
        <v>41.16</v>
      </c>
      <c r="F171" s="37"/>
      <c r="G171" s="337">
        <f>SUM(G153,G156,G159,G162,G165,G168)</f>
        <v>183</v>
      </c>
      <c r="H171" s="36">
        <f>ROUND(G171/12,2)</f>
        <v>15.25</v>
      </c>
      <c r="I171" s="36">
        <f>H171*2</f>
        <v>30.5</v>
      </c>
      <c r="J171" s="37"/>
      <c r="K171" s="339">
        <f>SUM(K153,K156,K159,K162,K165,K168)</f>
        <v>0</v>
      </c>
      <c r="L171" s="36">
        <f>ROUND(K171/12,2)</f>
        <v>0</v>
      </c>
      <c r="M171" s="36">
        <f>L171*2</f>
        <v>0</v>
      </c>
      <c r="N171" s="37"/>
      <c r="O171" s="39">
        <f t="shared" si="94"/>
        <v>430</v>
      </c>
      <c r="P171" s="39">
        <f t="shared" ref="P171:P172" si="107">ROUND(O171/24,2)</f>
        <v>17.920000000000002</v>
      </c>
      <c r="Q171" s="39">
        <f t="shared" ref="Q171:Q172" si="108">P171*2</f>
        <v>35.840000000000003</v>
      </c>
      <c r="R171" s="23"/>
      <c r="S171" s="6"/>
      <c r="T171" s="6"/>
      <c r="U171" s="6"/>
      <c r="V171" s="6"/>
      <c r="W171" s="6"/>
      <c r="X171" s="6"/>
      <c r="Y171" s="6"/>
      <c r="Z171" s="6"/>
    </row>
    <row r="172" spans="1:26" ht="18.75" customHeight="1" thickBot="1" x14ac:dyDescent="0.35">
      <c r="A172" s="230"/>
      <c r="B172" s="228" t="s">
        <v>14</v>
      </c>
      <c r="C172" s="340">
        <f>SUM(C154,C157,C160,C163,C166,C169)</f>
        <v>62</v>
      </c>
      <c r="D172" s="41">
        <f>ROUND(C172/12,2)</f>
        <v>5.17</v>
      </c>
      <c r="E172" s="41">
        <f>D172*2</f>
        <v>10.34</v>
      </c>
      <c r="F172" s="42"/>
      <c r="G172" s="338">
        <f>SUM(G154,G157,G160,G163,G166,G169)</f>
        <v>36</v>
      </c>
      <c r="H172" s="41">
        <f>ROUND(G172/12,2)</f>
        <v>3</v>
      </c>
      <c r="I172" s="41">
        <f>H172*2</f>
        <v>6</v>
      </c>
      <c r="J172" s="42"/>
      <c r="K172" s="340">
        <f>SUM(K154,K157,K160,K163,K166,K169)</f>
        <v>0</v>
      </c>
      <c r="L172" s="41">
        <f>ROUND(K172/12,2)</f>
        <v>0</v>
      </c>
      <c r="M172" s="41">
        <f>L172*2</f>
        <v>0</v>
      </c>
      <c r="N172" s="42"/>
      <c r="O172" s="44">
        <f t="shared" si="94"/>
        <v>98</v>
      </c>
      <c r="P172" s="44">
        <f t="shared" si="107"/>
        <v>4.08</v>
      </c>
      <c r="Q172" s="44">
        <f t="shared" si="108"/>
        <v>8.16</v>
      </c>
      <c r="R172" s="29"/>
      <c r="S172" s="6"/>
      <c r="T172" s="6"/>
      <c r="U172" s="6"/>
      <c r="V172" s="6"/>
      <c r="W172" s="6"/>
      <c r="X172" s="6"/>
      <c r="Y172" s="6"/>
      <c r="Z172" s="6"/>
    </row>
    <row r="173" spans="1:26" ht="18.75" customHeight="1" x14ac:dyDescent="0.3">
      <c r="A173" s="218" t="s">
        <v>66</v>
      </c>
      <c r="B173" s="222"/>
      <c r="C173" s="335"/>
      <c r="D173" s="220"/>
      <c r="E173" s="220"/>
      <c r="F173" s="221"/>
      <c r="G173" s="336"/>
      <c r="H173" s="220"/>
      <c r="I173" s="220"/>
      <c r="J173" s="221"/>
      <c r="K173" s="335"/>
      <c r="L173" s="220"/>
      <c r="M173" s="220"/>
      <c r="N173" s="221"/>
      <c r="O173" s="31"/>
      <c r="P173" s="32"/>
      <c r="Q173" s="32"/>
      <c r="R173" s="33"/>
      <c r="S173" s="6"/>
      <c r="T173" s="6"/>
      <c r="U173" s="6"/>
      <c r="V173" s="6"/>
      <c r="W173" s="6"/>
      <c r="X173" s="6"/>
      <c r="Y173" s="6"/>
      <c r="Z173" s="6"/>
    </row>
    <row r="174" spans="1:26" ht="18.75" customHeight="1" x14ac:dyDescent="0.3">
      <c r="A174" s="214" t="s">
        <v>11</v>
      </c>
      <c r="B174" s="215" t="s">
        <v>12</v>
      </c>
      <c r="C174" s="164">
        <v>8130</v>
      </c>
      <c r="D174" s="19">
        <f>ROUND(C174/18,2)</f>
        <v>451.67</v>
      </c>
      <c r="E174" s="19"/>
      <c r="F174" s="20">
        <f>SUM(D174,E175:E176)</f>
        <v>569.12</v>
      </c>
      <c r="G174" s="46">
        <v>7959</v>
      </c>
      <c r="H174" s="19">
        <f>ROUND(G174/18,2)</f>
        <v>442.17</v>
      </c>
      <c r="I174" s="19"/>
      <c r="J174" s="20">
        <f>SUM(H174,I175:I176)</f>
        <v>594.41399999999999</v>
      </c>
      <c r="K174" s="164"/>
      <c r="L174" s="19">
        <f>ROUND(K174/18,2)</f>
        <v>0</v>
      </c>
      <c r="M174" s="19"/>
      <c r="N174" s="20">
        <f>SUM(L174,M175:M176)</f>
        <v>0</v>
      </c>
      <c r="O174" s="22">
        <f>SUM(K174,C174,G174)</f>
        <v>16089</v>
      </c>
      <c r="P174" s="22">
        <f>ROUND(O174/36,2)</f>
        <v>446.92</v>
      </c>
      <c r="Q174" s="22"/>
      <c r="R174" s="23">
        <f>SUM(P174,Q175:Q176)</f>
        <v>581.77600000000007</v>
      </c>
      <c r="S174" s="6"/>
      <c r="T174" s="6"/>
      <c r="U174" s="6"/>
      <c r="V174" s="6"/>
      <c r="W174" s="6"/>
      <c r="X174" s="6"/>
      <c r="Y174" s="6"/>
      <c r="Z174" s="6"/>
    </row>
    <row r="175" spans="1:26" ht="18.75" customHeight="1" x14ac:dyDescent="0.3">
      <c r="A175" s="225"/>
      <c r="B175" s="215" t="s">
        <v>13</v>
      </c>
      <c r="C175" s="164">
        <v>66</v>
      </c>
      <c r="D175" s="19">
        <f>ROUND(C175/12,2)</f>
        <v>5.5</v>
      </c>
      <c r="E175" s="19">
        <f>D175*1.8</f>
        <v>9.9</v>
      </c>
      <c r="F175" s="20"/>
      <c r="G175" s="46">
        <v>201</v>
      </c>
      <c r="H175" s="19">
        <f>ROUND(G175/12,2)</f>
        <v>16.75</v>
      </c>
      <c r="I175" s="19">
        <f>H175*1.8</f>
        <v>30.150000000000002</v>
      </c>
      <c r="J175" s="20"/>
      <c r="K175" s="164"/>
      <c r="L175" s="19">
        <f>ROUND(K175/12,2)</f>
        <v>0</v>
      </c>
      <c r="M175" s="19">
        <f>L175*1.8</f>
        <v>0</v>
      </c>
      <c r="N175" s="20"/>
      <c r="O175" s="22">
        <f>SUM(K175,C175,G175)</f>
        <v>267</v>
      </c>
      <c r="P175" s="22">
        <f t="shared" ref="P175:P176" si="109">ROUND(O175/24,2)</f>
        <v>11.13</v>
      </c>
      <c r="Q175" s="22">
        <f t="shared" ref="Q175:Q176" si="110">P175*1.8</f>
        <v>20.034000000000002</v>
      </c>
      <c r="R175" s="23"/>
      <c r="S175" s="6"/>
      <c r="T175" s="6"/>
      <c r="U175" s="6"/>
      <c r="V175" s="6"/>
      <c r="W175" s="6"/>
      <c r="X175" s="6"/>
      <c r="Y175" s="6"/>
      <c r="Z175" s="6"/>
    </row>
    <row r="176" spans="1:26" ht="18.75" customHeight="1" thickBot="1" x14ac:dyDescent="0.35">
      <c r="A176" s="230"/>
      <c r="B176" s="217" t="s">
        <v>14</v>
      </c>
      <c r="C176" s="332">
        <v>717</v>
      </c>
      <c r="D176" s="25">
        <f>ROUND(C176/12,2)</f>
        <v>59.75</v>
      </c>
      <c r="E176" s="25">
        <f>D176*1.8</f>
        <v>107.55</v>
      </c>
      <c r="F176" s="26"/>
      <c r="G176" s="333">
        <v>814</v>
      </c>
      <c r="H176" s="25">
        <f>ROUND(G176/12,2)</f>
        <v>67.83</v>
      </c>
      <c r="I176" s="25">
        <f>H176*1.8</f>
        <v>122.09399999999999</v>
      </c>
      <c r="J176" s="26"/>
      <c r="K176" s="332"/>
      <c r="L176" s="25">
        <f>ROUND(K176/12,2)</f>
        <v>0</v>
      </c>
      <c r="M176" s="25">
        <f>L176*1.8</f>
        <v>0</v>
      </c>
      <c r="N176" s="26"/>
      <c r="O176" s="28">
        <f>SUM(K176,C176,G176)</f>
        <v>1531</v>
      </c>
      <c r="P176" s="28">
        <f t="shared" si="109"/>
        <v>63.79</v>
      </c>
      <c r="Q176" s="28">
        <f t="shared" si="110"/>
        <v>114.822</v>
      </c>
      <c r="R176" s="29"/>
      <c r="S176" s="6"/>
      <c r="T176" s="6"/>
      <c r="U176" s="6"/>
      <c r="V176" s="6"/>
      <c r="W176" s="6"/>
      <c r="X176" s="6"/>
      <c r="Y176" s="6"/>
      <c r="Z176" s="6"/>
    </row>
    <row r="177" spans="1:26" ht="18.75" customHeight="1" x14ac:dyDescent="0.3">
      <c r="A177" s="218" t="s">
        <v>67</v>
      </c>
      <c r="B177" s="222"/>
      <c r="C177" s="335"/>
      <c r="D177" s="220"/>
      <c r="E177" s="220"/>
      <c r="F177" s="221"/>
      <c r="G177" s="336"/>
      <c r="H177" s="220"/>
      <c r="I177" s="220"/>
      <c r="J177" s="221"/>
      <c r="K177" s="335"/>
      <c r="L177" s="220"/>
      <c r="M177" s="220"/>
      <c r="N177" s="221"/>
      <c r="O177" s="32"/>
      <c r="P177" s="32"/>
      <c r="Q177" s="32"/>
      <c r="R177" s="33"/>
      <c r="S177" s="45"/>
      <c r="T177" s="6"/>
      <c r="U177" s="6"/>
      <c r="V177" s="6"/>
      <c r="W177" s="6"/>
      <c r="X177" s="6"/>
      <c r="Y177" s="6"/>
      <c r="Z177" s="6"/>
    </row>
    <row r="178" spans="1:26" ht="18.75" customHeight="1" x14ac:dyDescent="0.3">
      <c r="A178" s="214" t="s">
        <v>11</v>
      </c>
      <c r="B178" s="215" t="s">
        <v>12</v>
      </c>
      <c r="C178" s="164"/>
      <c r="D178" s="19">
        <f>ROUND(C178/18,2)</f>
        <v>0</v>
      </c>
      <c r="E178" s="19"/>
      <c r="F178" s="20">
        <f>SUM(D178,E179:E181)</f>
        <v>0</v>
      </c>
      <c r="G178" s="46">
        <f>1277+268</f>
        <v>1545</v>
      </c>
      <c r="H178" s="19">
        <f>ROUND(G178/18,2)</f>
        <v>85.83</v>
      </c>
      <c r="I178" s="19"/>
      <c r="J178" s="20">
        <f>SUM(H178,I179:I181)</f>
        <v>85.83</v>
      </c>
      <c r="K178" s="164">
        <v>0</v>
      </c>
      <c r="L178" s="19">
        <f>ROUND(K178/18,2)</f>
        <v>0</v>
      </c>
      <c r="M178" s="19"/>
      <c r="N178" s="20">
        <f>SUM(L178,M179:M181)</f>
        <v>0</v>
      </c>
      <c r="O178" s="22">
        <f t="shared" ref="O178:O209" si="111">SUM(K178,C178,G178)</f>
        <v>1545</v>
      </c>
      <c r="P178" s="22">
        <f>ROUND(O178/36,2)</f>
        <v>42.92</v>
      </c>
      <c r="Q178" s="22"/>
      <c r="R178" s="23">
        <f>SUM(P178,Q179:Q181)</f>
        <v>42.92</v>
      </c>
      <c r="S178" s="6"/>
      <c r="T178" s="6"/>
      <c r="U178" s="6"/>
      <c r="V178" s="6"/>
      <c r="W178" s="6"/>
      <c r="X178" s="6"/>
      <c r="Y178" s="6"/>
      <c r="Z178" s="6"/>
    </row>
    <row r="179" spans="1:26" ht="18.75" customHeight="1" x14ac:dyDescent="0.3">
      <c r="A179" s="225"/>
      <c r="B179" s="231" t="s">
        <v>68</v>
      </c>
      <c r="C179" s="164"/>
      <c r="D179" s="19">
        <f>ROUND(C179/12,2)</f>
        <v>0</v>
      </c>
      <c r="E179" s="19">
        <f>D179*1.5</f>
        <v>0</v>
      </c>
      <c r="F179" s="20"/>
      <c r="G179" s="46">
        <v>0</v>
      </c>
      <c r="H179" s="19">
        <f>ROUND(G179/12,2)</f>
        <v>0</v>
      </c>
      <c r="I179" s="19">
        <f>H179*1.5</f>
        <v>0</v>
      </c>
      <c r="J179" s="20"/>
      <c r="K179" s="164">
        <v>0</v>
      </c>
      <c r="L179" s="19">
        <f>ROUND(K179/12,2)</f>
        <v>0</v>
      </c>
      <c r="M179" s="19">
        <f>L179*1.5</f>
        <v>0</v>
      </c>
      <c r="N179" s="20"/>
      <c r="O179" s="22">
        <f t="shared" si="111"/>
        <v>0</v>
      </c>
      <c r="P179" s="22">
        <f>ROUND(O179/24,2)</f>
        <v>0</v>
      </c>
      <c r="Q179" s="22">
        <f>P179*1.5</f>
        <v>0</v>
      </c>
      <c r="R179" s="23"/>
      <c r="S179" s="6"/>
      <c r="T179" s="6"/>
      <c r="U179" s="6"/>
      <c r="V179" s="6"/>
      <c r="W179" s="6"/>
      <c r="X179" s="6"/>
      <c r="Y179" s="6"/>
      <c r="Z179" s="6"/>
    </row>
    <row r="180" spans="1:26" ht="18.75" customHeight="1" x14ac:dyDescent="0.3">
      <c r="A180" s="225"/>
      <c r="B180" s="215" t="s">
        <v>13</v>
      </c>
      <c r="C180" s="164"/>
      <c r="D180" s="19">
        <f>ROUND(C180/12,2)</f>
        <v>0</v>
      </c>
      <c r="E180" s="19">
        <f>D180*1.5</f>
        <v>0</v>
      </c>
      <c r="F180" s="20"/>
      <c r="G180" s="46">
        <v>0</v>
      </c>
      <c r="H180" s="19">
        <f>ROUND(G180/12,2)</f>
        <v>0</v>
      </c>
      <c r="I180" s="19">
        <f>H180*1.5</f>
        <v>0</v>
      </c>
      <c r="J180" s="20"/>
      <c r="K180" s="164">
        <v>0</v>
      </c>
      <c r="L180" s="19">
        <f>ROUND(K180/12,2)</f>
        <v>0</v>
      </c>
      <c r="M180" s="19">
        <f>L180*1.5</f>
        <v>0</v>
      </c>
      <c r="N180" s="20"/>
      <c r="O180" s="22">
        <f t="shared" si="111"/>
        <v>0</v>
      </c>
      <c r="P180" s="22">
        <f>ROUND(O180/24,2)</f>
        <v>0</v>
      </c>
      <c r="Q180" s="22">
        <f>P180*1.5</f>
        <v>0</v>
      </c>
      <c r="R180" s="23"/>
      <c r="S180" s="6"/>
      <c r="T180" s="6"/>
      <c r="U180" s="6"/>
      <c r="V180" s="6"/>
      <c r="W180" s="6"/>
      <c r="X180" s="6"/>
      <c r="Y180" s="6"/>
      <c r="Z180" s="6"/>
    </row>
    <row r="181" spans="1:26" ht="18.75" customHeight="1" x14ac:dyDescent="0.3">
      <c r="A181" s="225"/>
      <c r="B181" s="215" t="s">
        <v>14</v>
      </c>
      <c r="C181" s="164"/>
      <c r="D181" s="19">
        <f>ROUND(C181/12,2)</f>
        <v>0</v>
      </c>
      <c r="E181" s="19">
        <f>D181*1.5</f>
        <v>0</v>
      </c>
      <c r="F181" s="20"/>
      <c r="G181" s="46">
        <v>0</v>
      </c>
      <c r="H181" s="19">
        <f>ROUND(G181/12,2)</f>
        <v>0</v>
      </c>
      <c r="I181" s="19">
        <f>H181*1.5</f>
        <v>0</v>
      </c>
      <c r="J181" s="20"/>
      <c r="K181" s="164">
        <v>0</v>
      </c>
      <c r="L181" s="19">
        <f>ROUND(K181/12,2)</f>
        <v>0</v>
      </c>
      <c r="M181" s="19">
        <f>L181*1.5</f>
        <v>0</v>
      </c>
      <c r="N181" s="20"/>
      <c r="O181" s="22">
        <f t="shared" si="111"/>
        <v>0</v>
      </c>
      <c r="P181" s="22">
        <f>ROUND(O181/24,2)</f>
        <v>0</v>
      </c>
      <c r="Q181" s="22">
        <f>P181*1.5</f>
        <v>0</v>
      </c>
      <c r="R181" s="23"/>
      <c r="S181" s="6"/>
      <c r="T181" s="6"/>
      <c r="U181" s="6"/>
      <c r="V181" s="6"/>
      <c r="W181" s="6"/>
      <c r="X181" s="6"/>
      <c r="Y181" s="6"/>
      <c r="Z181" s="6"/>
    </row>
    <row r="182" spans="1:26" ht="18.75" customHeight="1" x14ac:dyDescent="0.3">
      <c r="A182" s="214" t="s">
        <v>69</v>
      </c>
      <c r="B182" s="215" t="s">
        <v>12</v>
      </c>
      <c r="C182" s="164"/>
      <c r="D182" s="19">
        <f>ROUND(C182/18,2)</f>
        <v>0</v>
      </c>
      <c r="E182" s="19"/>
      <c r="F182" s="20">
        <f>SUM(D182,E183:E185)</f>
        <v>0</v>
      </c>
      <c r="G182" s="46">
        <f>12008+1514</f>
        <v>13522</v>
      </c>
      <c r="H182" s="19">
        <f>ROUND(G182/18,2)</f>
        <v>751.22</v>
      </c>
      <c r="I182" s="19"/>
      <c r="J182" s="20">
        <f>SUM(H182,I183:I185)</f>
        <v>783.47</v>
      </c>
      <c r="K182" s="164">
        <v>0</v>
      </c>
      <c r="L182" s="19">
        <f>ROUND(K182/18,2)</f>
        <v>0</v>
      </c>
      <c r="M182" s="19"/>
      <c r="N182" s="20">
        <f>SUM(L182,M183:M185)</f>
        <v>3.75</v>
      </c>
      <c r="O182" s="22">
        <f t="shared" si="111"/>
        <v>13522</v>
      </c>
      <c r="P182" s="22">
        <f>ROUND(O182/36,2)</f>
        <v>375.61</v>
      </c>
      <c r="Q182" s="22"/>
      <c r="R182" s="23">
        <f>SUM(P182,Q183:Q185)</f>
        <v>393.61</v>
      </c>
      <c r="S182" s="6"/>
      <c r="T182" s="6"/>
      <c r="U182" s="6"/>
      <c r="V182" s="6"/>
      <c r="W182" s="6"/>
      <c r="X182" s="6"/>
      <c r="Y182" s="6"/>
      <c r="Z182" s="6"/>
    </row>
    <row r="183" spans="1:26" ht="18.75" customHeight="1" x14ac:dyDescent="0.3">
      <c r="A183" s="225"/>
      <c r="B183" s="215" t="s">
        <v>68</v>
      </c>
      <c r="C183" s="164"/>
      <c r="D183" s="19">
        <f>ROUND(C183/12,2)</f>
        <v>0</v>
      </c>
      <c r="E183" s="19">
        <f>D183*1.5</f>
        <v>0</v>
      </c>
      <c r="F183" s="20"/>
      <c r="G183" s="46">
        <v>0</v>
      </c>
      <c r="H183" s="19">
        <f>ROUND(G183/12,2)</f>
        <v>0</v>
      </c>
      <c r="I183" s="19">
        <f>H183*1.5</f>
        <v>0</v>
      </c>
      <c r="J183" s="20"/>
      <c r="K183" s="164">
        <v>0</v>
      </c>
      <c r="L183" s="19">
        <f>ROUND(K183/12,2)</f>
        <v>0</v>
      </c>
      <c r="M183" s="19">
        <f>L183*1.5</f>
        <v>0</v>
      </c>
      <c r="N183" s="20"/>
      <c r="O183" s="22">
        <f t="shared" si="111"/>
        <v>0</v>
      </c>
      <c r="P183" s="22">
        <f t="shared" ref="P183:P185" si="112">ROUND(O183/24,2)</f>
        <v>0</v>
      </c>
      <c r="Q183" s="22">
        <f t="shared" ref="Q183:Q185" si="113">P183*1.5</f>
        <v>0</v>
      </c>
      <c r="R183" s="23"/>
      <c r="S183" s="6"/>
      <c r="T183" s="6"/>
      <c r="U183" s="6"/>
      <c r="V183" s="6"/>
      <c r="W183" s="6"/>
      <c r="X183" s="6"/>
      <c r="Y183" s="6"/>
      <c r="Z183" s="6"/>
    </row>
    <row r="184" spans="1:26" ht="18.75" customHeight="1" x14ac:dyDescent="0.3">
      <c r="A184" s="225"/>
      <c r="B184" s="215" t="s">
        <v>13</v>
      </c>
      <c r="C184" s="164"/>
      <c r="D184" s="19">
        <f>ROUND(C184/12,2)</f>
        <v>0</v>
      </c>
      <c r="E184" s="19">
        <f>D184*1.5</f>
        <v>0</v>
      </c>
      <c r="F184" s="20"/>
      <c r="G184" s="46">
        <v>216</v>
      </c>
      <c r="H184" s="19">
        <f>ROUND(G184/12,2)</f>
        <v>18</v>
      </c>
      <c r="I184" s="19">
        <f>H184*1.5</f>
        <v>27</v>
      </c>
      <c r="J184" s="20"/>
      <c r="K184" s="164">
        <v>30</v>
      </c>
      <c r="L184" s="19">
        <f>ROUND(K184/12,2)</f>
        <v>2.5</v>
      </c>
      <c r="M184" s="19">
        <f>L184*1.5</f>
        <v>3.75</v>
      </c>
      <c r="N184" s="20"/>
      <c r="O184" s="22">
        <f t="shared" si="111"/>
        <v>246</v>
      </c>
      <c r="P184" s="22">
        <f t="shared" si="112"/>
        <v>10.25</v>
      </c>
      <c r="Q184" s="22">
        <f t="shared" si="113"/>
        <v>15.375</v>
      </c>
      <c r="R184" s="23"/>
      <c r="S184" s="6"/>
      <c r="T184" s="6"/>
      <c r="U184" s="6"/>
      <c r="V184" s="6"/>
      <c r="W184" s="6"/>
      <c r="X184" s="6"/>
      <c r="Y184" s="6"/>
      <c r="Z184" s="6"/>
    </row>
    <row r="185" spans="1:26" ht="18.75" customHeight="1" x14ac:dyDescent="0.3">
      <c r="A185" s="225"/>
      <c r="B185" s="215" t="s">
        <v>14</v>
      </c>
      <c r="C185" s="164"/>
      <c r="D185" s="19">
        <f>ROUND(C185/12,2)</f>
        <v>0</v>
      </c>
      <c r="E185" s="19">
        <f>D185*1.5</f>
        <v>0</v>
      </c>
      <c r="F185" s="20"/>
      <c r="G185" s="46">
        <v>42</v>
      </c>
      <c r="H185" s="19">
        <f>ROUND(G185/12,2)</f>
        <v>3.5</v>
      </c>
      <c r="I185" s="19">
        <f>H185*1.5</f>
        <v>5.25</v>
      </c>
      <c r="J185" s="20"/>
      <c r="K185" s="164">
        <v>0</v>
      </c>
      <c r="L185" s="19">
        <f>ROUND(K185/12,2)</f>
        <v>0</v>
      </c>
      <c r="M185" s="19">
        <f>L185*1.5</f>
        <v>0</v>
      </c>
      <c r="N185" s="20"/>
      <c r="O185" s="22">
        <f t="shared" si="111"/>
        <v>42</v>
      </c>
      <c r="P185" s="22">
        <f t="shared" si="112"/>
        <v>1.75</v>
      </c>
      <c r="Q185" s="22">
        <f t="shared" si="113"/>
        <v>2.625</v>
      </c>
      <c r="R185" s="23"/>
      <c r="S185" s="6"/>
      <c r="T185" s="6"/>
      <c r="U185" s="6"/>
      <c r="V185" s="6"/>
      <c r="W185" s="6"/>
      <c r="X185" s="6"/>
      <c r="Y185" s="6"/>
      <c r="Z185" s="6"/>
    </row>
    <row r="186" spans="1:26" ht="18.75" customHeight="1" x14ac:dyDescent="0.3">
      <c r="A186" s="214" t="s">
        <v>70</v>
      </c>
      <c r="B186" s="215" t="s">
        <v>12</v>
      </c>
      <c r="C186" s="164"/>
      <c r="D186" s="19">
        <f>ROUND(C186/18,2)</f>
        <v>0</v>
      </c>
      <c r="E186" s="19"/>
      <c r="F186" s="20">
        <f>SUM(D186,E187:E189)</f>
        <v>0</v>
      </c>
      <c r="G186" s="46">
        <v>708</v>
      </c>
      <c r="H186" s="19">
        <f>ROUND(G186/18,2)</f>
        <v>39.33</v>
      </c>
      <c r="I186" s="19"/>
      <c r="J186" s="20">
        <f>SUM(H186,I187:I189)</f>
        <v>71.58</v>
      </c>
      <c r="K186" s="164">
        <v>0</v>
      </c>
      <c r="L186" s="19">
        <f>ROUND(K186/18,2)</f>
        <v>0</v>
      </c>
      <c r="M186" s="19"/>
      <c r="N186" s="20">
        <f>SUM(L186,M187:M189)</f>
        <v>0.375</v>
      </c>
      <c r="O186" s="22">
        <f t="shared" ref="O186:O193" si="114">SUM(K186,C186,G186)</f>
        <v>708</v>
      </c>
      <c r="P186" s="22">
        <f>ROUND(O186/36,2)</f>
        <v>19.670000000000002</v>
      </c>
      <c r="Q186" s="22"/>
      <c r="R186" s="23">
        <f>SUM(P186,Q187:Q189)</f>
        <v>35.99</v>
      </c>
      <c r="S186" s="6"/>
      <c r="T186" s="6"/>
      <c r="U186" s="6"/>
      <c r="V186" s="6"/>
      <c r="W186" s="6"/>
      <c r="X186" s="6"/>
      <c r="Y186" s="6"/>
      <c r="Z186" s="6"/>
    </row>
    <row r="187" spans="1:26" ht="18.75" customHeight="1" x14ac:dyDescent="0.3">
      <c r="A187" s="225"/>
      <c r="B187" s="215" t="s">
        <v>68</v>
      </c>
      <c r="C187" s="164"/>
      <c r="D187" s="19">
        <f>ROUND(C187/12,2)</f>
        <v>0</v>
      </c>
      <c r="E187" s="19">
        <f>D187*1.5</f>
        <v>0</v>
      </c>
      <c r="F187" s="20"/>
      <c r="G187" s="46">
        <v>0</v>
      </c>
      <c r="H187" s="19">
        <f>ROUND(G187/12,2)</f>
        <v>0</v>
      </c>
      <c r="I187" s="19">
        <f>H187*1.5</f>
        <v>0</v>
      </c>
      <c r="J187" s="20"/>
      <c r="K187" s="164">
        <v>0</v>
      </c>
      <c r="L187" s="19">
        <f>ROUND(K187/12,2)</f>
        <v>0</v>
      </c>
      <c r="M187" s="19">
        <f>L187*1.5</f>
        <v>0</v>
      </c>
      <c r="N187" s="20"/>
      <c r="O187" s="22">
        <f t="shared" si="114"/>
        <v>0</v>
      </c>
      <c r="P187" s="22">
        <f>ROUND(O187/24,2)</f>
        <v>0</v>
      </c>
      <c r="Q187" s="22">
        <f>P187*1.5</f>
        <v>0</v>
      </c>
      <c r="R187" s="23"/>
      <c r="S187" s="6"/>
      <c r="T187" s="6"/>
      <c r="U187" s="6"/>
      <c r="V187" s="6"/>
      <c r="W187" s="6"/>
      <c r="X187" s="6"/>
      <c r="Y187" s="6"/>
      <c r="Z187" s="6"/>
    </row>
    <row r="188" spans="1:26" ht="18.75" customHeight="1" x14ac:dyDescent="0.3">
      <c r="A188" s="225"/>
      <c r="B188" s="215" t="s">
        <v>13</v>
      </c>
      <c r="C188" s="164"/>
      <c r="D188" s="19">
        <f>ROUND(C188/12,2)</f>
        <v>0</v>
      </c>
      <c r="E188" s="19">
        <f>D188*1.5</f>
        <v>0</v>
      </c>
      <c r="F188" s="20"/>
      <c r="G188" s="46">
        <v>0</v>
      </c>
      <c r="H188" s="19">
        <f>ROUND(G188/12,2)</f>
        <v>0</v>
      </c>
      <c r="I188" s="19">
        <f>H188*1.5</f>
        <v>0</v>
      </c>
      <c r="J188" s="20"/>
      <c r="K188" s="164">
        <v>0</v>
      </c>
      <c r="L188" s="19">
        <f>ROUND(K188/12,2)</f>
        <v>0</v>
      </c>
      <c r="M188" s="19">
        <f>L188*1.5</f>
        <v>0</v>
      </c>
      <c r="N188" s="20"/>
      <c r="O188" s="22">
        <f t="shared" si="114"/>
        <v>0</v>
      </c>
      <c r="P188" s="22">
        <f>ROUND(O188/24,2)</f>
        <v>0</v>
      </c>
      <c r="Q188" s="22">
        <f>P188*1.5</f>
        <v>0</v>
      </c>
      <c r="R188" s="23"/>
      <c r="S188" s="6"/>
      <c r="T188" s="6"/>
      <c r="U188" s="6"/>
      <c r="V188" s="6"/>
      <c r="W188" s="6"/>
      <c r="X188" s="6"/>
      <c r="Y188" s="6"/>
      <c r="Z188" s="6"/>
    </row>
    <row r="189" spans="1:26" ht="18.75" customHeight="1" x14ac:dyDescent="0.3">
      <c r="A189" s="225"/>
      <c r="B189" s="215" t="s">
        <v>14</v>
      </c>
      <c r="C189" s="164"/>
      <c r="D189" s="19">
        <f>ROUND(C189/12,2)</f>
        <v>0</v>
      </c>
      <c r="E189" s="19">
        <f>D189*1.5</f>
        <v>0</v>
      </c>
      <c r="F189" s="20"/>
      <c r="G189" s="46">
        <v>258</v>
      </c>
      <c r="H189" s="19">
        <f>ROUND(G189/12,2)</f>
        <v>21.5</v>
      </c>
      <c r="I189" s="19">
        <f>H189*1.5</f>
        <v>32.25</v>
      </c>
      <c r="J189" s="20"/>
      <c r="K189" s="164">
        <v>3</v>
      </c>
      <c r="L189" s="19">
        <f>ROUND(K189/12,2)</f>
        <v>0.25</v>
      </c>
      <c r="M189" s="19">
        <f>L189*1.5</f>
        <v>0.375</v>
      </c>
      <c r="N189" s="20"/>
      <c r="O189" s="22">
        <f t="shared" si="114"/>
        <v>261</v>
      </c>
      <c r="P189" s="22">
        <f>ROUND(O189/24,2)</f>
        <v>10.88</v>
      </c>
      <c r="Q189" s="22">
        <f>P189*1.5</f>
        <v>16.32</v>
      </c>
      <c r="R189" s="23"/>
      <c r="S189" s="6"/>
      <c r="T189" s="6"/>
      <c r="U189" s="6"/>
      <c r="V189" s="6"/>
      <c r="W189" s="6"/>
      <c r="X189" s="6"/>
      <c r="Y189" s="6"/>
      <c r="Z189" s="6"/>
    </row>
    <row r="190" spans="1:26" ht="18.75" customHeight="1" x14ac:dyDescent="0.3">
      <c r="A190" s="214" t="s">
        <v>71</v>
      </c>
      <c r="B190" s="215" t="s">
        <v>12</v>
      </c>
      <c r="C190" s="164"/>
      <c r="D190" s="19">
        <f>ROUND(C190/18,2)</f>
        <v>0</v>
      </c>
      <c r="E190" s="19"/>
      <c r="F190" s="20">
        <f>SUM(D190,E191:E193)</f>
        <v>0</v>
      </c>
      <c r="G190" s="46">
        <v>2835</v>
      </c>
      <c r="H190" s="19">
        <f>ROUND(G190/18,2)</f>
        <v>157.5</v>
      </c>
      <c r="I190" s="19"/>
      <c r="J190" s="20">
        <f>SUM(H190,I191:I193)</f>
        <v>167.505</v>
      </c>
      <c r="K190" s="164">
        <v>0</v>
      </c>
      <c r="L190" s="19">
        <f>ROUND(K190/18,2)</f>
        <v>0</v>
      </c>
      <c r="M190" s="19"/>
      <c r="N190" s="20">
        <f>SUM(L190,M191:M193)</f>
        <v>0</v>
      </c>
      <c r="O190" s="22">
        <f t="shared" si="114"/>
        <v>2835</v>
      </c>
      <c r="P190" s="22">
        <f>ROUND(O190/36,2)</f>
        <v>78.75</v>
      </c>
      <c r="Q190" s="22"/>
      <c r="R190" s="23">
        <f>SUM(P190,Q191:Q193)</f>
        <v>83.745000000000005</v>
      </c>
      <c r="S190" s="6"/>
      <c r="T190" s="6"/>
      <c r="U190" s="6"/>
      <c r="V190" s="6"/>
      <c r="W190" s="6"/>
      <c r="X190" s="6"/>
      <c r="Y190" s="6"/>
      <c r="Z190" s="6"/>
    </row>
    <row r="191" spans="1:26" ht="18.75" customHeight="1" x14ac:dyDescent="0.3">
      <c r="A191" s="225"/>
      <c r="B191" s="215" t="s">
        <v>68</v>
      </c>
      <c r="C191" s="164"/>
      <c r="D191" s="19">
        <f>ROUND(C191/12,2)</f>
        <v>0</v>
      </c>
      <c r="E191" s="19">
        <f>D191*1.5</f>
        <v>0</v>
      </c>
      <c r="F191" s="20"/>
      <c r="G191" s="46">
        <v>0</v>
      </c>
      <c r="H191" s="19">
        <f>ROUND(G191/12,2)</f>
        <v>0</v>
      </c>
      <c r="I191" s="19">
        <f>H191*1.5</f>
        <v>0</v>
      </c>
      <c r="J191" s="20"/>
      <c r="K191" s="164">
        <v>0</v>
      </c>
      <c r="L191" s="19">
        <f>ROUND(K191/12,2)</f>
        <v>0</v>
      </c>
      <c r="M191" s="19">
        <f>L191*1.5</f>
        <v>0</v>
      </c>
      <c r="N191" s="20"/>
      <c r="O191" s="22">
        <f t="shared" si="114"/>
        <v>0</v>
      </c>
      <c r="P191" s="22">
        <f t="shared" ref="P191:P193" si="115">ROUND(O191/24,2)</f>
        <v>0</v>
      </c>
      <c r="Q191" s="22">
        <f t="shared" ref="Q191:Q193" si="116">P191*1.5</f>
        <v>0</v>
      </c>
      <c r="R191" s="23"/>
      <c r="S191" s="6"/>
      <c r="T191" s="6"/>
      <c r="U191" s="6"/>
      <c r="V191" s="6"/>
      <c r="W191" s="6"/>
      <c r="X191" s="6"/>
      <c r="Y191" s="6"/>
      <c r="Z191" s="6"/>
    </row>
    <row r="192" spans="1:26" ht="18.75" customHeight="1" x14ac:dyDescent="0.3">
      <c r="A192" s="225"/>
      <c r="B192" s="215" t="s">
        <v>13</v>
      </c>
      <c r="C192" s="164"/>
      <c r="D192" s="19">
        <f>ROUND(C192/12,2)</f>
        <v>0</v>
      </c>
      <c r="E192" s="19">
        <f>D192*1.5</f>
        <v>0</v>
      </c>
      <c r="F192" s="20"/>
      <c r="G192" s="46">
        <v>20</v>
      </c>
      <c r="H192" s="19">
        <f>ROUND(G192/12,2)</f>
        <v>1.67</v>
      </c>
      <c r="I192" s="19">
        <f>H192*1.5</f>
        <v>2.5049999999999999</v>
      </c>
      <c r="J192" s="20"/>
      <c r="K192" s="164">
        <v>0</v>
      </c>
      <c r="L192" s="19">
        <f>ROUND(K192/12,2)</f>
        <v>0</v>
      </c>
      <c r="M192" s="19">
        <f>L192*1.5</f>
        <v>0</v>
      </c>
      <c r="N192" s="20"/>
      <c r="O192" s="22">
        <f t="shared" si="114"/>
        <v>20</v>
      </c>
      <c r="P192" s="22">
        <f t="shared" si="115"/>
        <v>0.83</v>
      </c>
      <c r="Q192" s="22">
        <f t="shared" si="116"/>
        <v>1.2449999999999999</v>
      </c>
      <c r="R192" s="23"/>
      <c r="S192" s="6"/>
      <c r="T192" s="6"/>
      <c r="U192" s="6"/>
      <c r="V192" s="6"/>
      <c r="W192" s="6"/>
      <c r="X192" s="6"/>
      <c r="Y192" s="6"/>
      <c r="Z192" s="6"/>
    </row>
    <row r="193" spans="1:26" ht="18.75" customHeight="1" x14ac:dyDescent="0.3">
      <c r="A193" s="225"/>
      <c r="B193" s="215" t="s">
        <v>14</v>
      </c>
      <c r="C193" s="164"/>
      <c r="D193" s="19">
        <f>ROUND(C193/12,2)</f>
        <v>0</v>
      </c>
      <c r="E193" s="19">
        <f>D193*1.5</f>
        <v>0</v>
      </c>
      <c r="F193" s="20"/>
      <c r="G193" s="46">
        <v>60</v>
      </c>
      <c r="H193" s="19">
        <f>ROUND(G193/12,2)</f>
        <v>5</v>
      </c>
      <c r="I193" s="19">
        <f>H193*1.5</f>
        <v>7.5</v>
      </c>
      <c r="J193" s="20"/>
      <c r="K193" s="164">
        <v>0</v>
      </c>
      <c r="L193" s="19">
        <f>ROUND(K193/12,2)</f>
        <v>0</v>
      </c>
      <c r="M193" s="19">
        <f>L193*1.5</f>
        <v>0</v>
      </c>
      <c r="N193" s="20"/>
      <c r="O193" s="22">
        <f t="shared" si="114"/>
        <v>60</v>
      </c>
      <c r="P193" s="22">
        <f t="shared" si="115"/>
        <v>2.5</v>
      </c>
      <c r="Q193" s="22">
        <f t="shared" si="116"/>
        <v>3.75</v>
      </c>
      <c r="R193" s="23"/>
      <c r="S193" s="6"/>
      <c r="T193" s="6"/>
      <c r="U193" s="6"/>
      <c r="V193" s="6"/>
      <c r="W193" s="6"/>
      <c r="X193" s="6"/>
      <c r="Y193" s="6"/>
      <c r="Z193" s="6"/>
    </row>
    <row r="194" spans="1:26" ht="18.75" customHeight="1" x14ac:dyDescent="0.3">
      <c r="A194" s="214" t="s">
        <v>72</v>
      </c>
      <c r="B194" s="215" t="s">
        <v>12</v>
      </c>
      <c r="C194" s="164"/>
      <c r="D194" s="19">
        <f>ROUND(C194/18,2)</f>
        <v>0</v>
      </c>
      <c r="E194" s="19"/>
      <c r="F194" s="20">
        <f>SUM(D194,E195:E197)</f>
        <v>0</v>
      </c>
      <c r="G194" s="46">
        <f>4234+52</f>
        <v>4286</v>
      </c>
      <c r="H194" s="19">
        <f>ROUND(G194/18,2)</f>
        <v>238.11</v>
      </c>
      <c r="I194" s="19"/>
      <c r="J194" s="20">
        <f>SUM(H194,I195:I197)</f>
        <v>306.73500000000001</v>
      </c>
      <c r="K194" s="164">
        <v>6</v>
      </c>
      <c r="L194" s="19">
        <f>ROUND(K194/18,2)</f>
        <v>0.33</v>
      </c>
      <c r="M194" s="19"/>
      <c r="N194" s="20">
        <f>SUM(L194,M195:M197)</f>
        <v>12.705</v>
      </c>
      <c r="O194" s="22">
        <f t="shared" si="111"/>
        <v>4292</v>
      </c>
      <c r="P194" s="22">
        <f>ROUND(O194/36,2)</f>
        <v>119.22</v>
      </c>
      <c r="Q194" s="22"/>
      <c r="R194" s="23">
        <f>SUM(P194,Q195:Q197)</f>
        <v>159.72</v>
      </c>
      <c r="S194" s="6"/>
      <c r="T194" s="6"/>
      <c r="U194" s="6"/>
      <c r="V194" s="6"/>
      <c r="W194" s="6"/>
      <c r="X194" s="6"/>
      <c r="Y194" s="6"/>
      <c r="Z194" s="6"/>
    </row>
    <row r="195" spans="1:26" ht="18.75" customHeight="1" x14ac:dyDescent="0.3">
      <c r="A195" s="225"/>
      <c r="B195" s="215" t="s">
        <v>68</v>
      </c>
      <c r="C195" s="164"/>
      <c r="D195" s="19">
        <f>ROUND(C195/12,2)</f>
        <v>0</v>
      </c>
      <c r="E195" s="19">
        <f>D195*1.5</f>
        <v>0</v>
      </c>
      <c r="F195" s="20"/>
      <c r="G195" s="46">
        <v>0</v>
      </c>
      <c r="H195" s="19">
        <f>ROUND(G195/12,2)</f>
        <v>0</v>
      </c>
      <c r="I195" s="19">
        <f>H195*1.5</f>
        <v>0</v>
      </c>
      <c r="J195" s="20"/>
      <c r="K195" s="164">
        <v>0</v>
      </c>
      <c r="L195" s="19">
        <f>ROUND(K195/12,2)</f>
        <v>0</v>
      </c>
      <c r="M195" s="19">
        <f>L195*1.5</f>
        <v>0</v>
      </c>
      <c r="N195" s="20"/>
      <c r="O195" s="22">
        <f t="shared" si="111"/>
        <v>0</v>
      </c>
      <c r="P195" s="22">
        <f t="shared" ref="P195:P197" si="117">ROUND(O195/24,2)</f>
        <v>0</v>
      </c>
      <c r="Q195" s="22">
        <f t="shared" ref="Q195:Q197" si="118">P195*1.5</f>
        <v>0</v>
      </c>
      <c r="R195" s="23"/>
      <c r="S195" s="6"/>
      <c r="T195" s="6"/>
      <c r="U195" s="6"/>
      <c r="V195" s="6"/>
      <c r="W195" s="6"/>
      <c r="X195" s="6"/>
      <c r="Y195" s="6"/>
      <c r="Z195" s="6"/>
    </row>
    <row r="196" spans="1:26" ht="18.75" customHeight="1" x14ac:dyDescent="0.3">
      <c r="A196" s="225"/>
      <c r="B196" s="215" t="s">
        <v>13</v>
      </c>
      <c r="C196" s="164"/>
      <c r="D196" s="19">
        <f>ROUND(C196/12,2)</f>
        <v>0</v>
      </c>
      <c r="E196" s="19">
        <f>D196*1.5</f>
        <v>0</v>
      </c>
      <c r="F196" s="20"/>
      <c r="G196" s="46">
        <v>543</v>
      </c>
      <c r="H196" s="19">
        <f>ROUND(G196/12,2)</f>
        <v>45.25</v>
      </c>
      <c r="I196" s="19">
        <f>H196*1.5</f>
        <v>67.875</v>
      </c>
      <c r="J196" s="20"/>
      <c r="K196" s="164">
        <v>99</v>
      </c>
      <c r="L196" s="19">
        <f>ROUND(K196/12,2)</f>
        <v>8.25</v>
      </c>
      <c r="M196" s="19">
        <f>L196*1.5</f>
        <v>12.375</v>
      </c>
      <c r="N196" s="20"/>
      <c r="O196" s="22">
        <f t="shared" si="111"/>
        <v>642</v>
      </c>
      <c r="P196" s="22">
        <f t="shared" si="117"/>
        <v>26.75</v>
      </c>
      <c r="Q196" s="22">
        <f t="shared" si="118"/>
        <v>40.125</v>
      </c>
      <c r="R196" s="23"/>
      <c r="S196" s="6"/>
      <c r="T196" s="6"/>
      <c r="U196" s="6"/>
      <c r="V196" s="6"/>
      <c r="W196" s="6"/>
      <c r="X196" s="6"/>
      <c r="Y196" s="6"/>
      <c r="Z196" s="6"/>
    </row>
    <row r="197" spans="1:26" ht="18.75" customHeight="1" x14ac:dyDescent="0.3">
      <c r="A197" s="225"/>
      <c r="B197" s="215" t="s">
        <v>14</v>
      </c>
      <c r="C197" s="164"/>
      <c r="D197" s="19">
        <f>ROUND(C197/12,2)</f>
        <v>0</v>
      </c>
      <c r="E197" s="19">
        <f>D197*1.5</f>
        <v>0</v>
      </c>
      <c r="F197" s="20"/>
      <c r="G197" s="46">
        <v>6</v>
      </c>
      <c r="H197" s="19">
        <f>ROUND(G197/12,2)</f>
        <v>0.5</v>
      </c>
      <c r="I197" s="19">
        <f>H197*1.5</f>
        <v>0.75</v>
      </c>
      <c r="J197" s="20"/>
      <c r="K197" s="164">
        <v>0</v>
      </c>
      <c r="L197" s="19">
        <f>ROUND(K197/12,2)</f>
        <v>0</v>
      </c>
      <c r="M197" s="19">
        <f>L197*1.5</f>
        <v>0</v>
      </c>
      <c r="N197" s="20"/>
      <c r="O197" s="22">
        <f t="shared" si="111"/>
        <v>6</v>
      </c>
      <c r="P197" s="22">
        <f t="shared" si="117"/>
        <v>0.25</v>
      </c>
      <c r="Q197" s="22">
        <f t="shared" si="118"/>
        <v>0.375</v>
      </c>
      <c r="R197" s="23"/>
      <c r="S197" s="6"/>
      <c r="T197" s="6"/>
      <c r="U197" s="6"/>
      <c r="V197" s="6"/>
      <c r="W197" s="6"/>
      <c r="X197" s="6"/>
      <c r="Y197" s="6"/>
      <c r="Z197" s="6"/>
    </row>
    <row r="198" spans="1:26" ht="18.75" customHeight="1" x14ac:dyDescent="0.3">
      <c r="A198" s="214" t="s">
        <v>73</v>
      </c>
      <c r="B198" s="215" t="s">
        <v>12</v>
      </c>
      <c r="C198" s="164"/>
      <c r="D198" s="19">
        <f>ROUND(C198/18,2)</f>
        <v>0</v>
      </c>
      <c r="E198" s="19"/>
      <c r="F198" s="20">
        <f>SUM(D198,E199:E201)</f>
        <v>0</v>
      </c>
      <c r="G198" s="46">
        <v>0</v>
      </c>
      <c r="H198" s="19">
        <f>ROUND(G198/18,2)</f>
        <v>0</v>
      </c>
      <c r="I198" s="19"/>
      <c r="J198" s="20">
        <f>SUM(H198,I199:I201)</f>
        <v>2.625</v>
      </c>
      <c r="K198" s="164">
        <v>0</v>
      </c>
      <c r="L198" s="19">
        <f>ROUND(K198/18,2)</f>
        <v>0</v>
      </c>
      <c r="M198" s="19"/>
      <c r="N198" s="20">
        <f>SUM(L198,M199:M201)</f>
        <v>0</v>
      </c>
      <c r="O198" s="22">
        <f t="shared" si="111"/>
        <v>0</v>
      </c>
      <c r="P198" s="22">
        <f>ROUND(O198/36,2)</f>
        <v>0</v>
      </c>
      <c r="Q198" s="22"/>
      <c r="R198" s="23">
        <f>SUM(P198,Q199:Q201)</f>
        <v>1.32</v>
      </c>
      <c r="S198" s="6"/>
      <c r="T198" s="6"/>
      <c r="U198" s="6"/>
      <c r="V198" s="6"/>
      <c r="W198" s="6"/>
      <c r="X198" s="6"/>
      <c r="Y198" s="6"/>
      <c r="Z198" s="6"/>
    </row>
    <row r="199" spans="1:26" ht="18.75" customHeight="1" x14ac:dyDescent="0.3">
      <c r="A199" s="225"/>
      <c r="B199" s="215" t="s">
        <v>68</v>
      </c>
      <c r="C199" s="164"/>
      <c r="D199" s="19">
        <f>ROUND(C199/12,2)</f>
        <v>0</v>
      </c>
      <c r="E199" s="19">
        <f>D199*1.5</f>
        <v>0</v>
      </c>
      <c r="F199" s="20"/>
      <c r="G199" s="46">
        <v>0</v>
      </c>
      <c r="H199" s="19">
        <f>ROUND(G199/12,2)</f>
        <v>0</v>
      </c>
      <c r="I199" s="19">
        <f>H199*1.5</f>
        <v>0</v>
      </c>
      <c r="J199" s="20"/>
      <c r="K199" s="164">
        <v>0</v>
      </c>
      <c r="L199" s="19">
        <f>ROUND(K199/12,2)</f>
        <v>0</v>
      </c>
      <c r="M199" s="19">
        <f>L199*1.5</f>
        <v>0</v>
      </c>
      <c r="N199" s="20"/>
      <c r="O199" s="22">
        <f t="shared" si="111"/>
        <v>0</v>
      </c>
      <c r="P199" s="22">
        <f t="shared" ref="P199:P201" si="119">ROUND(O199/24,2)</f>
        <v>0</v>
      </c>
      <c r="Q199" s="22">
        <f t="shared" ref="Q199:Q201" si="120">P199*1.5</f>
        <v>0</v>
      </c>
      <c r="R199" s="23"/>
      <c r="S199" s="6"/>
      <c r="T199" s="6"/>
      <c r="U199" s="6"/>
      <c r="V199" s="6"/>
      <c r="W199" s="6"/>
      <c r="X199" s="6"/>
      <c r="Y199" s="6"/>
      <c r="Z199" s="6"/>
    </row>
    <row r="200" spans="1:26" ht="18.75" customHeight="1" x14ac:dyDescent="0.3">
      <c r="A200" s="225"/>
      <c r="B200" s="215" t="s">
        <v>13</v>
      </c>
      <c r="C200" s="164"/>
      <c r="D200" s="19">
        <f>ROUND(C200/12,2)</f>
        <v>0</v>
      </c>
      <c r="E200" s="19">
        <f>D200*1.5</f>
        <v>0</v>
      </c>
      <c r="F200" s="20"/>
      <c r="G200" s="46">
        <v>0</v>
      </c>
      <c r="H200" s="19">
        <f>ROUND(G200/12,2)</f>
        <v>0</v>
      </c>
      <c r="I200" s="19">
        <f>H200*1.5</f>
        <v>0</v>
      </c>
      <c r="J200" s="20"/>
      <c r="K200" s="164">
        <v>0</v>
      </c>
      <c r="L200" s="19">
        <f>ROUND(K200/12,2)</f>
        <v>0</v>
      </c>
      <c r="M200" s="19">
        <f>L200*1.5</f>
        <v>0</v>
      </c>
      <c r="N200" s="20"/>
      <c r="O200" s="22">
        <f t="shared" si="111"/>
        <v>0</v>
      </c>
      <c r="P200" s="22">
        <f t="shared" si="119"/>
        <v>0</v>
      </c>
      <c r="Q200" s="22">
        <f t="shared" si="120"/>
        <v>0</v>
      </c>
      <c r="R200" s="23"/>
      <c r="S200" s="6"/>
      <c r="T200" s="6"/>
      <c r="U200" s="6"/>
      <c r="V200" s="6"/>
      <c r="W200" s="6"/>
      <c r="X200" s="6"/>
      <c r="Y200" s="6"/>
      <c r="Z200" s="6"/>
    </row>
    <row r="201" spans="1:26" ht="18.75" customHeight="1" x14ac:dyDescent="0.3">
      <c r="A201" s="225"/>
      <c r="B201" s="215" t="s">
        <v>14</v>
      </c>
      <c r="C201" s="164"/>
      <c r="D201" s="19">
        <f>ROUND(C201/12,2)</f>
        <v>0</v>
      </c>
      <c r="E201" s="19">
        <f>D201*1.5</f>
        <v>0</v>
      </c>
      <c r="F201" s="20"/>
      <c r="G201" s="46">
        <v>21</v>
      </c>
      <c r="H201" s="19">
        <f>ROUND(G201/12,2)</f>
        <v>1.75</v>
      </c>
      <c r="I201" s="19">
        <f>H201*1.5</f>
        <v>2.625</v>
      </c>
      <c r="J201" s="20"/>
      <c r="K201" s="164">
        <v>0</v>
      </c>
      <c r="L201" s="19">
        <f>ROUND(K201/12,2)</f>
        <v>0</v>
      </c>
      <c r="M201" s="19">
        <f>L201*1.5</f>
        <v>0</v>
      </c>
      <c r="N201" s="20"/>
      <c r="O201" s="22">
        <f t="shared" si="111"/>
        <v>21</v>
      </c>
      <c r="P201" s="22">
        <f t="shared" si="119"/>
        <v>0.88</v>
      </c>
      <c r="Q201" s="22">
        <f t="shared" si="120"/>
        <v>1.32</v>
      </c>
      <c r="R201" s="23"/>
      <c r="S201" s="6"/>
      <c r="T201" s="6"/>
      <c r="U201" s="6"/>
      <c r="V201" s="6"/>
      <c r="W201" s="6"/>
      <c r="X201" s="6"/>
      <c r="Y201" s="6"/>
      <c r="Z201" s="6"/>
    </row>
    <row r="202" spans="1:26" ht="18.75" customHeight="1" x14ac:dyDescent="0.3">
      <c r="A202" s="214" t="s">
        <v>74</v>
      </c>
      <c r="B202" s="215" t="s">
        <v>12</v>
      </c>
      <c r="C202" s="164"/>
      <c r="D202" s="19">
        <f>ROUND(C202/18,2)</f>
        <v>0</v>
      </c>
      <c r="E202" s="19"/>
      <c r="F202" s="20">
        <f>SUM(D202,E203:E205)</f>
        <v>0</v>
      </c>
      <c r="G202" s="46">
        <f>5325+70</f>
        <v>5395</v>
      </c>
      <c r="H202" s="19">
        <f>ROUND(G202/18,2)</f>
        <v>299.72000000000003</v>
      </c>
      <c r="I202" s="19"/>
      <c r="J202" s="20">
        <f>SUM(H202,I203:I205)</f>
        <v>351.23</v>
      </c>
      <c r="K202" s="164">
        <v>0</v>
      </c>
      <c r="L202" s="19">
        <f>ROUND(K202/18,2)</f>
        <v>0</v>
      </c>
      <c r="M202" s="19"/>
      <c r="N202" s="20">
        <f>SUM(L202,M203:M205)</f>
        <v>0</v>
      </c>
      <c r="O202" s="22">
        <f t="shared" si="111"/>
        <v>5395</v>
      </c>
      <c r="P202" s="22">
        <f>ROUND(O202/36,2)</f>
        <v>149.86000000000001</v>
      </c>
      <c r="Q202" s="22"/>
      <c r="R202" s="23">
        <f>SUM(P202,Q203:Q205)</f>
        <v>175.60000000000002</v>
      </c>
      <c r="S202" s="6"/>
      <c r="T202" s="6"/>
      <c r="U202" s="6"/>
      <c r="V202" s="6"/>
      <c r="W202" s="6"/>
      <c r="X202" s="6"/>
      <c r="Y202" s="6"/>
      <c r="Z202" s="6"/>
    </row>
    <row r="203" spans="1:26" ht="18.75" customHeight="1" x14ac:dyDescent="0.3">
      <c r="A203" s="225"/>
      <c r="B203" s="215" t="s">
        <v>68</v>
      </c>
      <c r="C203" s="164"/>
      <c r="D203" s="19">
        <f>ROUND(C203/12,2)</f>
        <v>0</v>
      </c>
      <c r="E203" s="19">
        <f>D203*1.5</f>
        <v>0</v>
      </c>
      <c r="F203" s="20"/>
      <c r="G203" s="46">
        <v>0</v>
      </c>
      <c r="H203" s="19">
        <f>ROUND(G203/12,2)</f>
        <v>0</v>
      </c>
      <c r="I203" s="19">
        <f>H203*1.5</f>
        <v>0</v>
      </c>
      <c r="J203" s="20"/>
      <c r="K203" s="164">
        <v>0</v>
      </c>
      <c r="L203" s="19">
        <f>ROUND(K203/12,2)</f>
        <v>0</v>
      </c>
      <c r="M203" s="19">
        <f>L203*1.5</f>
        <v>0</v>
      </c>
      <c r="N203" s="20"/>
      <c r="O203" s="22">
        <f t="shared" si="111"/>
        <v>0</v>
      </c>
      <c r="P203" s="22">
        <f>ROUND(O203/24,2)</f>
        <v>0</v>
      </c>
      <c r="Q203" s="22">
        <f>P203*1.5</f>
        <v>0</v>
      </c>
      <c r="R203" s="23"/>
      <c r="S203" s="6"/>
      <c r="T203" s="6"/>
      <c r="U203" s="6"/>
      <c r="V203" s="6"/>
      <c r="W203" s="6"/>
      <c r="X203" s="6"/>
      <c r="Y203" s="6"/>
      <c r="Z203" s="6"/>
    </row>
    <row r="204" spans="1:26" ht="18.75" customHeight="1" x14ac:dyDescent="0.3">
      <c r="A204" s="225"/>
      <c r="B204" s="215" t="s">
        <v>13</v>
      </c>
      <c r="C204" s="164"/>
      <c r="D204" s="19">
        <f>ROUND(C204/12,2)</f>
        <v>0</v>
      </c>
      <c r="E204" s="19">
        <f>D204*1.5</f>
        <v>0</v>
      </c>
      <c r="F204" s="20"/>
      <c r="G204" s="46">
        <v>98</v>
      </c>
      <c r="H204" s="19">
        <f>ROUND(G204/12,2)</f>
        <v>8.17</v>
      </c>
      <c r="I204" s="19">
        <f>H204*1.5</f>
        <v>12.254999999999999</v>
      </c>
      <c r="J204" s="20"/>
      <c r="K204" s="164">
        <v>0</v>
      </c>
      <c r="L204" s="19">
        <f>ROUND(K204/12,2)</f>
        <v>0</v>
      </c>
      <c r="M204" s="19">
        <f>L204*1.5</f>
        <v>0</v>
      </c>
      <c r="N204" s="20"/>
      <c r="O204" s="22">
        <f t="shared" si="111"/>
        <v>98</v>
      </c>
      <c r="P204" s="22">
        <f>ROUND(O204/24,2)</f>
        <v>4.08</v>
      </c>
      <c r="Q204" s="22">
        <f>P204*1.5</f>
        <v>6.12</v>
      </c>
      <c r="R204" s="23"/>
      <c r="S204" s="6"/>
      <c r="T204" s="6"/>
      <c r="U204" s="6"/>
      <c r="V204" s="6"/>
      <c r="W204" s="6"/>
      <c r="X204" s="6"/>
      <c r="Y204" s="6"/>
      <c r="Z204" s="6"/>
    </row>
    <row r="205" spans="1:26" ht="18.75" customHeight="1" x14ac:dyDescent="0.3">
      <c r="A205" s="225"/>
      <c r="B205" s="215" t="s">
        <v>14</v>
      </c>
      <c r="C205" s="164"/>
      <c r="D205" s="19">
        <f>ROUND(C205/12,2)</f>
        <v>0</v>
      </c>
      <c r="E205" s="19">
        <f>D205*1.5</f>
        <v>0</v>
      </c>
      <c r="F205" s="20"/>
      <c r="G205" s="46">
        <v>314</v>
      </c>
      <c r="H205" s="19">
        <f>ROUND(G205/12,2)</f>
        <v>26.17</v>
      </c>
      <c r="I205" s="19">
        <f>H205*1.5</f>
        <v>39.255000000000003</v>
      </c>
      <c r="J205" s="20"/>
      <c r="K205" s="164">
        <v>0</v>
      </c>
      <c r="L205" s="19">
        <f>ROUND(K205/12,2)</f>
        <v>0</v>
      </c>
      <c r="M205" s="19">
        <f>L205*1.5</f>
        <v>0</v>
      </c>
      <c r="N205" s="20"/>
      <c r="O205" s="22">
        <f t="shared" si="111"/>
        <v>314</v>
      </c>
      <c r="P205" s="22">
        <f>ROUND(O205/24,2)</f>
        <v>13.08</v>
      </c>
      <c r="Q205" s="22">
        <f>P205*1.5</f>
        <v>19.62</v>
      </c>
      <c r="R205" s="23"/>
      <c r="S205" s="6"/>
      <c r="T205" s="6"/>
      <c r="U205" s="6"/>
      <c r="V205" s="6"/>
      <c r="W205" s="6"/>
      <c r="X205" s="6"/>
      <c r="Y205" s="6"/>
      <c r="Z205" s="6"/>
    </row>
    <row r="206" spans="1:26" ht="18.75" customHeight="1" x14ac:dyDescent="0.3">
      <c r="A206" s="214" t="s">
        <v>75</v>
      </c>
      <c r="B206" s="215" t="s">
        <v>12</v>
      </c>
      <c r="C206" s="164"/>
      <c r="D206" s="19">
        <f>ROUND(C206/18,2)</f>
        <v>0</v>
      </c>
      <c r="E206" s="19"/>
      <c r="F206" s="20">
        <f>SUM(D206,E207:E209)</f>
        <v>0</v>
      </c>
      <c r="G206" s="46"/>
      <c r="H206" s="19">
        <f>ROUND(G206/18,2)</f>
        <v>0</v>
      </c>
      <c r="I206" s="19"/>
      <c r="J206" s="20">
        <f>SUM(H206,I207:I209)</f>
        <v>0</v>
      </c>
      <c r="K206" s="164"/>
      <c r="L206" s="19">
        <f>ROUND(K206/18,2)</f>
        <v>0</v>
      </c>
      <c r="M206" s="19"/>
      <c r="N206" s="20">
        <f>SUM(L206,M207:M209)</f>
        <v>0</v>
      </c>
      <c r="O206" s="22">
        <f t="shared" si="111"/>
        <v>0</v>
      </c>
      <c r="P206" s="22">
        <f>ROUND(O206/36,2)</f>
        <v>0</v>
      </c>
      <c r="Q206" s="22"/>
      <c r="R206" s="23">
        <f>SUM(P206,Q207:Q209)</f>
        <v>0</v>
      </c>
      <c r="S206" s="6"/>
      <c r="T206" s="6"/>
      <c r="U206" s="6"/>
      <c r="V206" s="6"/>
      <c r="W206" s="6"/>
      <c r="X206" s="6"/>
      <c r="Y206" s="6"/>
      <c r="Z206" s="6"/>
    </row>
    <row r="207" spans="1:26" ht="18.75" customHeight="1" x14ac:dyDescent="0.3">
      <c r="A207" s="225"/>
      <c r="B207" s="215" t="s">
        <v>68</v>
      </c>
      <c r="C207" s="164"/>
      <c r="D207" s="19">
        <f>ROUND(C207/12,2)</f>
        <v>0</v>
      </c>
      <c r="E207" s="19">
        <f>D207*1.5</f>
        <v>0</v>
      </c>
      <c r="F207" s="20"/>
      <c r="G207" s="46"/>
      <c r="H207" s="19">
        <f>ROUND(G207/12,2)</f>
        <v>0</v>
      </c>
      <c r="I207" s="19">
        <f>H207*1.5</f>
        <v>0</v>
      </c>
      <c r="J207" s="20"/>
      <c r="K207" s="164"/>
      <c r="L207" s="19">
        <f>ROUND(K207/12,2)</f>
        <v>0</v>
      </c>
      <c r="M207" s="19">
        <f>L207*1.5</f>
        <v>0</v>
      </c>
      <c r="N207" s="20"/>
      <c r="O207" s="22">
        <f t="shared" si="111"/>
        <v>0</v>
      </c>
      <c r="P207" s="22">
        <f t="shared" ref="P207:P209" si="121">ROUND(O207/24,2)</f>
        <v>0</v>
      </c>
      <c r="Q207" s="22">
        <f t="shared" ref="Q207:Q209" si="122">P207*1.5</f>
        <v>0</v>
      </c>
      <c r="R207" s="23"/>
      <c r="S207" s="6"/>
      <c r="T207" s="6"/>
      <c r="U207" s="6"/>
      <c r="V207" s="6"/>
      <c r="W207" s="6"/>
      <c r="X207" s="6"/>
      <c r="Y207" s="6"/>
      <c r="Z207" s="6"/>
    </row>
    <row r="208" spans="1:26" ht="18.75" customHeight="1" x14ac:dyDescent="0.3">
      <c r="A208" s="225"/>
      <c r="B208" s="215" t="s">
        <v>13</v>
      </c>
      <c r="C208" s="164"/>
      <c r="D208" s="19">
        <f>ROUND(C208/12,2)</f>
        <v>0</v>
      </c>
      <c r="E208" s="19">
        <f>D208*1.5</f>
        <v>0</v>
      </c>
      <c r="F208" s="20"/>
      <c r="G208" s="46"/>
      <c r="H208" s="19">
        <f>ROUND(G208/12,2)</f>
        <v>0</v>
      </c>
      <c r="I208" s="19">
        <f>H208*1.5</f>
        <v>0</v>
      </c>
      <c r="J208" s="20"/>
      <c r="K208" s="164"/>
      <c r="L208" s="19">
        <f>ROUND(K208/12,2)</f>
        <v>0</v>
      </c>
      <c r="M208" s="19">
        <f>L208*1.5</f>
        <v>0</v>
      </c>
      <c r="N208" s="20"/>
      <c r="O208" s="22">
        <f t="shared" si="111"/>
        <v>0</v>
      </c>
      <c r="P208" s="22">
        <f t="shared" si="121"/>
        <v>0</v>
      </c>
      <c r="Q208" s="22">
        <f t="shared" si="122"/>
        <v>0</v>
      </c>
      <c r="R208" s="23"/>
      <c r="S208" s="6"/>
      <c r="T208" s="6"/>
      <c r="U208" s="6"/>
      <c r="V208" s="6"/>
      <c r="W208" s="6"/>
      <c r="X208" s="6"/>
      <c r="Y208" s="6"/>
      <c r="Z208" s="6"/>
    </row>
    <row r="209" spans="1:26" ht="18.75" customHeight="1" x14ac:dyDescent="0.3">
      <c r="A209" s="225"/>
      <c r="B209" s="215" t="s">
        <v>14</v>
      </c>
      <c r="C209" s="164"/>
      <c r="D209" s="19">
        <f>ROUND(C209/12,2)</f>
        <v>0</v>
      </c>
      <c r="E209" s="19">
        <f>D209*1.5</f>
        <v>0</v>
      </c>
      <c r="F209" s="20"/>
      <c r="G209" s="46"/>
      <c r="H209" s="19">
        <f>ROUND(G209/12,2)</f>
        <v>0</v>
      </c>
      <c r="I209" s="19">
        <f>H209*1.5</f>
        <v>0</v>
      </c>
      <c r="J209" s="20"/>
      <c r="K209" s="164"/>
      <c r="L209" s="19">
        <f>ROUND(K209/12,2)</f>
        <v>0</v>
      </c>
      <c r="M209" s="19">
        <f>L209*1.5</f>
        <v>0</v>
      </c>
      <c r="N209" s="20"/>
      <c r="O209" s="22">
        <f t="shared" si="111"/>
        <v>0</v>
      </c>
      <c r="P209" s="22">
        <f t="shared" si="121"/>
        <v>0</v>
      </c>
      <c r="Q209" s="22">
        <f t="shared" si="122"/>
        <v>0</v>
      </c>
      <c r="R209" s="23"/>
      <c r="S209" s="6"/>
      <c r="T209" s="6"/>
      <c r="U209" s="6"/>
      <c r="V209" s="6"/>
      <c r="W209" s="6"/>
      <c r="X209" s="6"/>
      <c r="Y209" s="6"/>
      <c r="Z209" s="6"/>
    </row>
    <row r="210" spans="1:26" ht="18.75" customHeight="1" x14ac:dyDescent="0.3">
      <c r="A210" s="226" t="s">
        <v>26</v>
      </c>
      <c r="B210" s="227" t="s">
        <v>12</v>
      </c>
      <c r="C210" s="339">
        <f>SUM(C182,C202,C190,C194,C186,C198,C206,C178)</f>
        <v>0</v>
      </c>
      <c r="D210" s="36">
        <f>ROUND(C210/18,2)</f>
        <v>0</v>
      </c>
      <c r="E210" s="36"/>
      <c r="F210" s="37">
        <f>SUM(D210,E211:E213)</f>
        <v>0</v>
      </c>
      <c r="G210" s="339">
        <f>SUM(G182,G202,G190,G194,G186,G198,G206,G178)</f>
        <v>28291</v>
      </c>
      <c r="H210" s="36">
        <f>ROUND(G210/18,2)</f>
        <v>1571.72</v>
      </c>
      <c r="I210" s="36"/>
      <c r="J210" s="37">
        <f>SUM(H210,I211:I213)</f>
        <v>1768.9700000000003</v>
      </c>
      <c r="K210" s="339">
        <f>SUM(K182,K202,K190,K194,K186,K198,K206,K178)</f>
        <v>6</v>
      </c>
      <c r="L210" s="36">
        <f>ROUND(K210/18,2)</f>
        <v>0.33</v>
      </c>
      <c r="M210" s="36"/>
      <c r="N210" s="37">
        <f>SUM(L210,M211:M213)</f>
        <v>16.829999999999998</v>
      </c>
      <c r="O210" s="39">
        <f>SUM(K210,G210,C210)</f>
        <v>28297</v>
      </c>
      <c r="P210" s="39">
        <f>ROUND(O210/36,2)</f>
        <v>786.03</v>
      </c>
      <c r="Q210" s="39"/>
      <c r="R210" s="23">
        <f>SUM(P210,Q211:Q213)</f>
        <v>892.90499999999997</v>
      </c>
      <c r="S210" s="6"/>
      <c r="T210" s="6"/>
      <c r="U210" s="6"/>
      <c r="V210" s="6"/>
      <c r="W210" s="6"/>
      <c r="X210" s="6"/>
      <c r="Y210" s="6"/>
      <c r="Z210" s="6"/>
    </row>
    <row r="211" spans="1:26" ht="18.75" customHeight="1" x14ac:dyDescent="0.3">
      <c r="A211" s="229"/>
      <c r="B211" s="227" t="s">
        <v>68</v>
      </c>
      <c r="C211" s="339">
        <f>SUM(C183,C203,C191,C195,C187,C199,C207,C179)</f>
        <v>0</v>
      </c>
      <c r="D211" s="36">
        <f>ROUND(C211/12,2)</f>
        <v>0</v>
      </c>
      <c r="E211" s="36">
        <f>D211*1.5</f>
        <v>0</v>
      </c>
      <c r="F211" s="37"/>
      <c r="G211" s="339">
        <f>SUM(G183,G203,G191,G195,G187,G199,G207,G179)</f>
        <v>0</v>
      </c>
      <c r="H211" s="36">
        <f>ROUND(G211/12,2)</f>
        <v>0</v>
      </c>
      <c r="I211" s="36">
        <f>H211*1.5</f>
        <v>0</v>
      </c>
      <c r="J211" s="37"/>
      <c r="K211" s="339">
        <f>SUM(K183,K203,K191,K195,K187,K199,K207,K179)</f>
        <v>0</v>
      </c>
      <c r="L211" s="36">
        <f>ROUND(K211/12,2)</f>
        <v>0</v>
      </c>
      <c r="M211" s="36">
        <f>L211*1.5</f>
        <v>0</v>
      </c>
      <c r="N211" s="37"/>
      <c r="O211" s="39">
        <f>SUM(K211,G211,C211)</f>
        <v>0</v>
      </c>
      <c r="P211" s="39">
        <f t="shared" ref="P211:P213" si="123">ROUND(O211/24,2)</f>
        <v>0</v>
      </c>
      <c r="Q211" s="39">
        <f t="shared" ref="Q211:Q213" si="124">P211*1.5</f>
        <v>0</v>
      </c>
      <c r="R211" s="23"/>
      <c r="S211" s="6"/>
      <c r="T211" s="6"/>
      <c r="U211" s="6"/>
      <c r="V211" s="6"/>
      <c r="W211" s="6"/>
      <c r="X211" s="6"/>
      <c r="Y211" s="6"/>
      <c r="Z211" s="6"/>
    </row>
    <row r="212" spans="1:26" ht="18.75" customHeight="1" x14ac:dyDescent="0.3">
      <c r="A212" s="225"/>
      <c r="B212" s="227" t="s">
        <v>13</v>
      </c>
      <c r="C212" s="337">
        <f>SUM(C184,C204,C192,C196,C188,C200,C208,C180)</f>
        <v>0</v>
      </c>
      <c r="D212" s="36">
        <f>ROUND(C212/12,2)</f>
        <v>0</v>
      </c>
      <c r="E212" s="36">
        <f>D212*1.5</f>
        <v>0</v>
      </c>
      <c r="F212" s="37"/>
      <c r="G212" s="337">
        <f>SUM(G184,G204,G192,G196,G188,G200,G208,G180)</f>
        <v>877</v>
      </c>
      <c r="H212" s="36">
        <f>ROUND(G212/12,2)</f>
        <v>73.08</v>
      </c>
      <c r="I212" s="36">
        <f>H212*1.5</f>
        <v>109.62</v>
      </c>
      <c r="J212" s="37"/>
      <c r="K212" s="337">
        <f>SUM(K184,K204,K192,K196,K188,K200,K208,K180)</f>
        <v>129</v>
      </c>
      <c r="L212" s="36">
        <f>ROUND(K212/12,2)</f>
        <v>10.75</v>
      </c>
      <c r="M212" s="36">
        <f>L212*1.5</f>
        <v>16.125</v>
      </c>
      <c r="N212" s="37"/>
      <c r="O212" s="39">
        <f>SUM(K212,G212,C212)</f>
        <v>1006</v>
      </c>
      <c r="P212" s="39">
        <f t="shared" si="123"/>
        <v>41.92</v>
      </c>
      <c r="Q212" s="39">
        <f t="shared" si="124"/>
        <v>62.88</v>
      </c>
      <c r="R212" s="23"/>
      <c r="S212" s="6"/>
      <c r="T212" s="6"/>
      <c r="U212" s="6"/>
      <c r="V212" s="6"/>
      <c r="W212" s="6"/>
      <c r="X212" s="6"/>
      <c r="Y212" s="6"/>
      <c r="Z212" s="6"/>
    </row>
    <row r="213" spans="1:26" ht="18.75" customHeight="1" thickBot="1" x14ac:dyDescent="0.35">
      <c r="A213" s="230"/>
      <c r="B213" s="228" t="s">
        <v>14</v>
      </c>
      <c r="C213" s="338">
        <f>SUM(C185,C205,C193,C197,C189,C201,C209,C181)</f>
        <v>0</v>
      </c>
      <c r="D213" s="41">
        <f>ROUND(C213/12,2)</f>
        <v>0</v>
      </c>
      <c r="E213" s="41">
        <f>D213*1.5</f>
        <v>0</v>
      </c>
      <c r="F213" s="42"/>
      <c r="G213" s="338">
        <f>SUM(G185,G205,G193,G197,G189,G201,G209,G181)</f>
        <v>701</v>
      </c>
      <c r="H213" s="41">
        <f>ROUND(G213/12,2)</f>
        <v>58.42</v>
      </c>
      <c r="I213" s="41">
        <f>H213*1.5</f>
        <v>87.63</v>
      </c>
      <c r="J213" s="42"/>
      <c r="K213" s="338">
        <f>SUM(K185,K205,K193,K197,K189,K201,K209,K181)</f>
        <v>3</v>
      </c>
      <c r="L213" s="41">
        <f>ROUND(K213/12,2)</f>
        <v>0.25</v>
      </c>
      <c r="M213" s="41">
        <f>L213*1.5</f>
        <v>0.375</v>
      </c>
      <c r="N213" s="42"/>
      <c r="O213" s="44">
        <f>SUM(K213,G213,C213)</f>
        <v>704</v>
      </c>
      <c r="P213" s="44">
        <f t="shared" si="123"/>
        <v>29.33</v>
      </c>
      <c r="Q213" s="44">
        <f t="shared" si="124"/>
        <v>43.994999999999997</v>
      </c>
      <c r="R213" s="29"/>
      <c r="S213" s="6"/>
      <c r="T213" s="6"/>
      <c r="U213" s="6"/>
      <c r="V213" s="6"/>
      <c r="W213" s="6"/>
      <c r="X213" s="6"/>
      <c r="Y213" s="6"/>
      <c r="Z213" s="6"/>
    </row>
    <row r="214" spans="1:26" ht="18.75" customHeight="1" x14ac:dyDescent="0.3">
      <c r="A214" s="218" t="s">
        <v>76</v>
      </c>
      <c r="B214" s="222"/>
      <c r="C214" s="335"/>
      <c r="D214" s="220"/>
      <c r="E214" s="220"/>
      <c r="F214" s="221"/>
      <c r="G214" s="336"/>
      <c r="H214" s="220"/>
      <c r="I214" s="220"/>
      <c r="J214" s="221"/>
      <c r="K214" s="335"/>
      <c r="L214" s="220"/>
      <c r="M214" s="220"/>
      <c r="N214" s="221"/>
      <c r="O214" s="31"/>
      <c r="P214" s="32"/>
      <c r="Q214" s="32"/>
      <c r="R214" s="33"/>
      <c r="S214" s="6"/>
      <c r="T214" s="6"/>
      <c r="U214" s="6"/>
      <c r="V214" s="6"/>
      <c r="W214" s="6"/>
      <c r="X214" s="6"/>
      <c r="Y214" s="6"/>
      <c r="Z214" s="6"/>
    </row>
    <row r="215" spans="1:26" ht="18.75" customHeight="1" x14ac:dyDescent="0.3">
      <c r="A215" s="214" t="s">
        <v>11</v>
      </c>
      <c r="B215" s="215" t="s">
        <v>12</v>
      </c>
      <c r="C215" s="164">
        <f>785+18630</f>
        <v>19415</v>
      </c>
      <c r="D215" s="19">
        <f>ROUND(C215/18,2)</f>
        <v>1078.6099999999999</v>
      </c>
      <c r="E215" s="19"/>
      <c r="F215" s="20">
        <f>SUM(D215,E216:E217)</f>
        <v>1097.8599999999999</v>
      </c>
      <c r="G215" s="46">
        <f>20062+344</f>
        <v>20406</v>
      </c>
      <c r="H215" s="19">
        <f>ROUND(G215/18,2)</f>
        <v>1133.67</v>
      </c>
      <c r="I215" s="19"/>
      <c r="J215" s="20">
        <f>SUM(H215,I216:I217)</f>
        <v>1145.42</v>
      </c>
      <c r="K215" s="164">
        <v>286</v>
      </c>
      <c r="L215" s="19">
        <f>ROUND(K215/18,2)</f>
        <v>15.89</v>
      </c>
      <c r="M215" s="19"/>
      <c r="N215" s="20">
        <f>SUM(L215,M216:M217)</f>
        <v>15.89</v>
      </c>
      <c r="O215" s="22">
        <f>SUM(K215,C215,G215)</f>
        <v>40107</v>
      </c>
      <c r="P215" s="22">
        <f>ROUND(O215/36,2)</f>
        <v>1114.08</v>
      </c>
      <c r="Q215" s="22"/>
      <c r="R215" s="23">
        <f>SUM(P215,Q216:Q217)</f>
        <v>1129.58</v>
      </c>
      <c r="S215" s="6"/>
      <c r="T215" s="6"/>
      <c r="U215" s="6"/>
      <c r="V215" s="6"/>
      <c r="W215" s="6"/>
      <c r="X215" s="6"/>
      <c r="Y215" s="6"/>
      <c r="Z215" s="6"/>
    </row>
    <row r="216" spans="1:26" ht="18.75" customHeight="1" x14ac:dyDescent="0.3">
      <c r="A216" s="225"/>
      <c r="B216" s="215" t="s">
        <v>13</v>
      </c>
      <c r="C216" s="164">
        <v>199</v>
      </c>
      <c r="D216" s="19">
        <f>ROUND(C216/12,2)</f>
        <v>16.579999999999998</v>
      </c>
      <c r="E216" s="19">
        <f>D216*1</f>
        <v>16.579999999999998</v>
      </c>
      <c r="F216" s="20"/>
      <c r="G216" s="46">
        <v>99</v>
      </c>
      <c r="H216" s="19">
        <f>ROUND(G216/12,2)</f>
        <v>8.25</v>
      </c>
      <c r="I216" s="19">
        <f>H216*1</f>
        <v>8.25</v>
      </c>
      <c r="J216" s="20"/>
      <c r="K216" s="164"/>
      <c r="L216" s="19">
        <f>ROUND(K216/12,2)</f>
        <v>0</v>
      </c>
      <c r="M216" s="19">
        <f>L216*1</f>
        <v>0</v>
      </c>
      <c r="N216" s="20"/>
      <c r="O216" s="22">
        <f>SUM(K216,C216,G216)</f>
        <v>298</v>
      </c>
      <c r="P216" s="22">
        <f t="shared" ref="P216:P217" si="125">ROUND(O216/24,2)</f>
        <v>12.42</v>
      </c>
      <c r="Q216" s="22">
        <f t="shared" ref="Q216:Q217" si="126">P216*1</f>
        <v>12.42</v>
      </c>
      <c r="R216" s="23"/>
      <c r="S216" s="6"/>
      <c r="T216" s="6"/>
      <c r="U216" s="6"/>
      <c r="V216" s="6"/>
      <c r="W216" s="6"/>
      <c r="X216" s="6"/>
      <c r="Y216" s="6"/>
      <c r="Z216" s="6"/>
    </row>
    <row r="217" spans="1:26" ht="18.75" customHeight="1" thickBot="1" x14ac:dyDescent="0.35">
      <c r="A217" s="230"/>
      <c r="B217" s="217" t="s">
        <v>14</v>
      </c>
      <c r="C217" s="332">
        <v>32</v>
      </c>
      <c r="D217" s="25">
        <f>ROUND(C217/12,2)</f>
        <v>2.67</v>
      </c>
      <c r="E217" s="25">
        <f>D217*1</f>
        <v>2.67</v>
      </c>
      <c r="F217" s="26"/>
      <c r="G217" s="333">
        <v>42</v>
      </c>
      <c r="H217" s="25">
        <f>ROUND(G217/12,2)</f>
        <v>3.5</v>
      </c>
      <c r="I217" s="25">
        <f>H217*1</f>
        <v>3.5</v>
      </c>
      <c r="J217" s="26"/>
      <c r="K217" s="332"/>
      <c r="L217" s="25">
        <f>ROUND(K217/12,2)</f>
        <v>0</v>
      </c>
      <c r="M217" s="25">
        <f>L217*1</f>
        <v>0</v>
      </c>
      <c r="N217" s="26"/>
      <c r="O217" s="28">
        <f>SUM(K217,C217,G217)</f>
        <v>74</v>
      </c>
      <c r="P217" s="28">
        <f t="shared" si="125"/>
        <v>3.08</v>
      </c>
      <c r="Q217" s="28">
        <f t="shared" si="126"/>
        <v>3.08</v>
      </c>
      <c r="R217" s="29"/>
      <c r="S217" s="6"/>
      <c r="T217" s="6"/>
      <c r="U217" s="6"/>
      <c r="V217" s="6"/>
      <c r="W217" s="6"/>
      <c r="X217" s="6"/>
      <c r="Y217" s="6"/>
      <c r="Z217" s="6"/>
    </row>
    <row r="218" spans="1:26" ht="18.75" customHeight="1" x14ac:dyDescent="0.3">
      <c r="A218" s="218" t="s">
        <v>77</v>
      </c>
      <c r="B218" s="222"/>
      <c r="C218" s="335"/>
      <c r="D218" s="220"/>
      <c r="E218" s="220"/>
      <c r="F218" s="221"/>
      <c r="G218" s="336"/>
      <c r="H218" s="220"/>
      <c r="I218" s="220"/>
      <c r="J218" s="221"/>
      <c r="K218" s="335"/>
      <c r="L218" s="220"/>
      <c r="M218" s="220"/>
      <c r="N218" s="221"/>
      <c r="O218" s="32"/>
      <c r="P218" s="32"/>
      <c r="Q218" s="32"/>
      <c r="R218" s="33"/>
      <c r="S218" s="6"/>
      <c r="T218" s="6"/>
      <c r="U218" s="6"/>
      <c r="V218" s="6"/>
      <c r="W218" s="6"/>
      <c r="X218" s="6"/>
      <c r="Y218" s="6"/>
      <c r="Z218" s="6"/>
    </row>
    <row r="219" spans="1:26" ht="18.75" customHeight="1" x14ac:dyDescent="0.3">
      <c r="A219" s="214" t="s">
        <v>78</v>
      </c>
      <c r="B219" s="215" t="s">
        <v>12</v>
      </c>
      <c r="C219" s="164">
        <v>1499</v>
      </c>
      <c r="D219" s="19">
        <f>ROUND(C219/18,2)</f>
        <v>83.28</v>
      </c>
      <c r="E219" s="19"/>
      <c r="F219" s="20">
        <f>SUM(D219,E220:E221)</f>
        <v>83.28</v>
      </c>
      <c r="G219" s="46">
        <v>2009</v>
      </c>
      <c r="H219" s="19">
        <f>ROUND(G219/18,2)</f>
        <v>111.61</v>
      </c>
      <c r="I219" s="19"/>
      <c r="J219" s="20">
        <f>SUM(H219,I220:I221)</f>
        <v>111.61</v>
      </c>
      <c r="K219" s="164"/>
      <c r="L219" s="19">
        <f>ROUND(K219/18,2)</f>
        <v>0</v>
      </c>
      <c r="M219" s="19"/>
      <c r="N219" s="20">
        <f>SUM(L219,M220:M221)</f>
        <v>0</v>
      </c>
      <c r="O219" s="22">
        <f t="shared" ref="O219:O239" si="127">SUM(K219,C219,G219)</f>
        <v>3508</v>
      </c>
      <c r="P219" s="22">
        <f>ROUND(O219/36,2)</f>
        <v>97.44</v>
      </c>
      <c r="Q219" s="22"/>
      <c r="R219" s="23">
        <f>SUM(P219,Q220:Q221)</f>
        <v>97.44</v>
      </c>
      <c r="S219" s="6"/>
      <c r="T219" s="6"/>
      <c r="U219" s="6"/>
      <c r="V219" s="6"/>
      <c r="W219" s="6"/>
      <c r="X219" s="6"/>
      <c r="Y219" s="6"/>
      <c r="Z219" s="6"/>
    </row>
    <row r="220" spans="1:26" ht="18.75" customHeight="1" x14ac:dyDescent="0.3">
      <c r="A220" s="225"/>
      <c r="B220" s="215" t="s">
        <v>13</v>
      </c>
      <c r="C220" s="164"/>
      <c r="D220" s="19">
        <f>ROUND(C220/12,2)</f>
        <v>0</v>
      </c>
      <c r="E220" s="19">
        <f>D220*1</f>
        <v>0</v>
      </c>
      <c r="F220" s="20"/>
      <c r="G220" s="46"/>
      <c r="H220" s="19">
        <f>ROUND(G220/12,2)</f>
        <v>0</v>
      </c>
      <c r="I220" s="19">
        <f>H220*1</f>
        <v>0</v>
      </c>
      <c r="J220" s="20"/>
      <c r="K220" s="164"/>
      <c r="L220" s="19">
        <f>ROUND(K220/12,2)</f>
        <v>0</v>
      </c>
      <c r="M220" s="19">
        <f>L220*1</f>
        <v>0</v>
      </c>
      <c r="N220" s="20"/>
      <c r="O220" s="22">
        <f t="shared" si="127"/>
        <v>0</v>
      </c>
      <c r="P220" s="22">
        <f t="shared" ref="P220:P221" si="128">ROUND(O220/24,2)</f>
        <v>0</v>
      </c>
      <c r="Q220" s="22">
        <f t="shared" ref="Q220:Q221" si="129">P220*1</f>
        <v>0</v>
      </c>
      <c r="R220" s="23"/>
      <c r="S220" s="6"/>
      <c r="T220" s="6"/>
      <c r="U220" s="6"/>
      <c r="V220" s="6"/>
      <c r="W220" s="6"/>
      <c r="X220" s="6"/>
      <c r="Y220" s="6"/>
      <c r="Z220" s="6"/>
    </row>
    <row r="221" spans="1:26" ht="18.75" customHeight="1" x14ac:dyDescent="0.3">
      <c r="A221" s="225"/>
      <c r="B221" s="215" t="s">
        <v>14</v>
      </c>
      <c r="C221" s="164"/>
      <c r="D221" s="19">
        <f>ROUND(C221/12,2)</f>
        <v>0</v>
      </c>
      <c r="E221" s="19">
        <f>D221*1</f>
        <v>0</v>
      </c>
      <c r="F221" s="20"/>
      <c r="G221" s="46"/>
      <c r="H221" s="19">
        <f>ROUND(G221/12,2)</f>
        <v>0</v>
      </c>
      <c r="I221" s="19">
        <f>H221*1</f>
        <v>0</v>
      </c>
      <c r="J221" s="20"/>
      <c r="K221" s="164"/>
      <c r="L221" s="19">
        <f>ROUND(K221/12,2)</f>
        <v>0</v>
      </c>
      <c r="M221" s="19">
        <f>L221*1</f>
        <v>0</v>
      </c>
      <c r="N221" s="20"/>
      <c r="O221" s="22">
        <f t="shared" si="127"/>
        <v>0</v>
      </c>
      <c r="P221" s="22">
        <f t="shared" si="128"/>
        <v>0</v>
      </c>
      <c r="Q221" s="22">
        <f t="shared" si="129"/>
        <v>0</v>
      </c>
      <c r="R221" s="23"/>
      <c r="S221" s="6"/>
      <c r="T221" s="6"/>
      <c r="U221" s="6"/>
      <c r="V221" s="6"/>
      <c r="W221" s="6"/>
      <c r="X221" s="6"/>
      <c r="Y221" s="6"/>
      <c r="Z221" s="6"/>
    </row>
    <row r="222" spans="1:26" ht="18.75" customHeight="1" x14ac:dyDescent="0.3">
      <c r="A222" s="214" t="s">
        <v>79</v>
      </c>
      <c r="B222" s="215" t="s">
        <v>12</v>
      </c>
      <c r="C222" s="164">
        <v>1537</v>
      </c>
      <c r="D222" s="19">
        <f>ROUND(C222/18,2)</f>
        <v>85.39</v>
      </c>
      <c r="E222" s="19"/>
      <c r="F222" s="20">
        <f>SUM(D222,E223:E224)</f>
        <v>89.56</v>
      </c>
      <c r="G222" s="46">
        <v>1324</v>
      </c>
      <c r="H222" s="19">
        <f>ROUND(G222/18,2)</f>
        <v>73.56</v>
      </c>
      <c r="I222" s="19"/>
      <c r="J222" s="20">
        <f>SUM(H222,I223:I224)</f>
        <v>77.14</v>
      </c>
      <c r="K222" s="164"/>
      <c r="L222" s="19">
        <f>ROUND(K222/18,2)</f>
        <v>0</v>
      </c>
      <c r="M222" s="19"/>
      <c r="N222" s="20">
        <f>SUM(L222,M223:M224)</f>
        <v>0</v>
      </c>
      <c r="O222" s="22">
        <f t="shared" si="127"/>
        <v>2861</v>
      </c>
      <c r="P222" s="22">
        <f>ROUND(O222/36,2)</f>
        <v>79.47</v>
      </c>
      <c r="Q222" s="22"/>
      <c r="R222" s="23">
        <f>SUM(P222,Q223:Q224)</f>
        <v>83.35</v>
      </c>
      <c r="S222" s="6"/>
      <c r="T222" s="6"/>
      <c r="U222" s="6"/>
      <c r="V222" s="6"/>
      <c r="W222" s="6"/>
      <c r="X222" s="6"/>
      <c r="Y222" s="6"/>
      <c r="Z222" s="6"/>
    </row>
    <row r="223" spans="1:26" ht="18.75" customHeight="1" x14ac:dyDescent="0.3">
      <c r="A223" s="225"/>
      <c r="B223" s="215" t="s">
        <v>13</v>
      </c>
      <c r="C223" s="164"/>
      <c r="D223" s="19">
        <f>ROUND(C223/12,2)</f>
        <v>0</v>
      </c>
      <c r="E223" s="19">
        <f>D223*1</f>
        <v>0</v>
      </c>
      <c r="F223" s="20"/>
      <c r="G223" s="46"/>
      <c r="H223" s="19">
        <f>ROUND(G223/12,2)</f>
        <v>0</v>
      </c>
      <c r="I223" s="19">
        <f>H223*1</f>
        <v>0</v>
      </c>
      <c r="J223" s="20"/>
      <c r="K223" s="164"/>
      <c r="L223" s="19">
        <f>ROUND(K223/12,2)</f>
        <v>0</v>
      </c>
      <c r="M223" s="19">
        <f>L223*1</f>
        <v>0</v>
      </c>
      <c r="N223" s="20"/>
      <c r="O223" s="22">
        <f t="shared" si="127"/>
        <v>0</v>
      </c>
      <c r="P223" s="22">
        <f t="shared" ref="P223:P224" si="130">ROUND(O223/24,2)</f>
        <v>0</v>
      </c>
      <c r="Q223" s="22">
        <f t="shared" ref="Q223:Q224" si="131">P223*1</f>
        <v>0</v>
      </c>
      <c r="R223" s="23"/>
      <c r="S223" s="6"/>
      <c r="T223" s="6"/>
      <c r="U223" s="6"/>
      <c r="V223" s="6"/>
      <c r="W223" s="6"/>
      <c r="X223" s="6"/>
      <c r="Y223" s="6"/>
      <c r="Z223" s="6"/>
    </row>
    <row r="224" spans="1:26" ht="18.75" customHeight="1" x14ac:dyDescent="0.3">
      <c r="A224" s="225"/>
      <c r="B224" s="215" t="s">
        <v>14</v>
      </c>
      <c r="C224" s="164">
        <v>50</v>
      </c>
      <c r="D224" s="19">
        <f>ROUND(C224/12,2)</f>
        <v>4.17</v>
      </c>
      <c r="E224" s="19">
        <f>D224*1</f>
        <v>4.17</v>
      </c>
      <c r="F224" s="20"/>
      <c r="G224" s="46">
        <v>43</v>
      </c>
      <c r="H224" s="19">
        <f>ROUND(G224/12,2)</f>
        <v>3.58</v>
      </c>
      <c r="I224" s="19">
        <f>H224*1</f>
        <v>3.58</v>
      </c>
      <c r="J224" s="20"/>
      <c r="K224" s="164"/>
      <c r="L224" s="19">
        <f>ROUND(K224/12,2)</f>
        <v>0</v>
      </c>
      <c r="M224" s="19">
        <f>L224*1</f>
        <v>0</v>
      </c>
      <c r="N224" s="20"/>
      <c r="O224" s="22">
        <f t="shared" si="127"/>
        <v>93</v>
      </c>
      <c r="P224" s="22">
        <f t="shared" si="130"/>
        <v>3.88</v>
      </c>
      <c r="Q224" s="22">
        <f t="shared" si="131"/>
        <v>3.88</v>
      </c>
      <c r="R224" s="23"/>
      <c r="S224" s="6"/>
      <c r="T224" s="6"/>
      <c r="U224" s="6"/>
      <c r="V224" s="6"/>
      <c r="W224" s="6"/>
      <c r="X224" s="6"/>
      <c r="Y224" s="6"/>
      <c r="Z224" s="6"/>
    </row>
    <row r="225" spans="1:26" ht="18.75" customHeight="1" x14ac:dyDescent="0.3">
      <c r="A225" s="214" t="s">
        <v>80</v>
      </c>
      <c r="B225" s="215" t="s">
        <v>12</v>
      </c>
      <c r="C225" s="164">
        <v>3704</v>
      </c>
      <c r="D225" s="19">
        <f>ROUND(C225/18,2)</f>
        <v>205.78</v>
      </c>
      <c r="E225" s="19"/>
      <c r="F225" s="20">
        <f>SUM(D225,E226:E227)</f>
        <v>208.28</v>
      </c>
      <c r="G225" s="46">
        <v>1918</v>
      </c>
      <c r="H225" s="19">
        <f>ROUND(G225/18,2)</f>
        <v>106.56</v>
      </c>
      <c r="I225" s="19"/>
      <c r="J225" s="20">
        <f>SUM(H225,I226:I227)</f>
        <v>107.81</v>
      </c>
      <c r="K225" s="164"/>
      <c r="L225" s="19">
        <f>ROUND(K225/18,2)</f>
        <v>0</v>
      </c>
      <c r="M225" s="19"/>
      <c r="N225" s="20">
        <f>SUM(L225,M226:M227)</f>
        <v>0</v>
      </c>
      <c r="O225" s="22">
        <f t="shared" si="127"/>
        <v>5622</v>
      </c>
      <c r="P225" s="22">
        <f>ROUND(O225/36,2)</f>
        <v>156.16999999999999</v>
      </c>
      <c r="Q225" s="22"/>
      <c r="R225" s="23">
        <f>SUM(P225,Q226:Q227)</f>
        <v>158.04999999999998</v>
      </c>
      <c r="S225" s="6"/>
      <c r="T225" s="6"/>
      <c r="U225" s="6"/>
      <c r="V225" s="6"/>
      <c r="W225" s="6"/>
      <c r="X225" s="6"/>
      <c r="Y225" s="6"/>
      <c r="Z225" s="6"/>
    </row>
    <row r="226" spans="1:26" ht="18.75" customHeight="1" x14ac:dyDescent="0.3">
      <c r="A226" s="225"/>
      <c r="B226" s="215" t="s">
        <v>13</v>
      </c>
      <c r="C226" s="164"/>
      <c r="D226" s="19">
        <f>ROUND(C226/12,2)</f>
        <v>0</v>
      </c>
      <c r="E226" s="19">
        <f>D226*1</f>
        <v>0</v>
      </c>
      <c r="F226" s="20"/>
      <c r="G226" s="46"/>
      <c r="H226" s="19">
        <f>ROUND(G226/12,2)</f>
        <v>0</v>
      </c>
      <c r="I226" s="19">
        <f>H226*1</f>
        <v>0</v>
      </c>
      <c r="J226" s="20"/>
      <c r="K226" s="164"/>
      <c r="L226" s="19">
        <f>ROUND(K226/12,2)</f>
        <v>0</v>
      </c>
      <c r="M226" s="19">
        <f>L226*1</f>
        <v>0</v>
      </c>
      <c r="N226" s="20"/>
      <c r="O226" s="22">
        <f t="shared" si="127"/>
        <v>0</v>
      </c>
      <c r="P226" s="22">
        <f t="shared" ref="P226:P227" si="132">ROUND(O226/24,2)</f>
        <v>0</v>
      </c>
      <c r="Q226" s="22">
        <f t="shared" ref="Q226:Q227" si="133">P226*1</f>
        <v>0</v>
      </c>
      <c r="R226" s="23"/>
      <c r="S226" s="6"/>
      <c r="T226" s="6"/>
      <c r="U226" s="6"/>
      <c r="V226" s="6"/>
      <c r="W226" s="6"/>
      <c r="X226" s="6"/>
      <c r="Y226" s="6"/>
      <c r="Z226" s="6"/>
    </row>
    <row r="227" spans="1:26" ht="18.75" customHeight="1" x14ac:dyDescent="0.3">
      <c r="A227" s="225"/>
      <c r="B227" s="215" t="s">
        <v>14</v>
      </c>
      <c r="C227" s="164">
        <v>30</v>
      </c>
      <c r="D227" s="19">
        <f>ROUND(C227/12,2)</f>
        <v>2.5</v>
      </c>
      <c r="E227" s="19">
        <f>D227*1</f>
        <v>2.5</v>
      </c>
      <c r="F227" s="20"/>
      <c r="G227" s="46">
        <v>15</v>
      </c>
      <c r="H227" s="19">
        <f>ROUND(G227/12,2)</f>
        <v>1.25</v>
      </c>
      <c r="I227" s="19">
        <f>H227*1</f>
        <v>1.25</v>
      </c>
      <c r="J227" s="20"/>
      <c r="K227" s="164"/>
      <c r="L227" s="19">
        <f>ROUND(K227/12,2)</f>
        <v>0</v>
      </c>
      <c r="M227" s="19">
        <f>L227*1</f>
        <v>0</v>
      </c>
      <c r="N227" s="20"/>
      <c r="O227" s="22">
        <f t="shared" si="127"/>
        <v>45</v>
      </c>
      <c r="P227" s="22">
        <f t="shared" si="132"/>
        <v>1.88</v>
      </c>
      <c r="Q227" s="22">
        <f t="shared" si="133"/>
        <v>1.88</v>
      </c>
      <c r="R227" s="23"/>
      <c r="S227" s="6"/>
      <c r="T227" s="6"/>
      <c r="U227" s="6"/>
      <c r="V227" s="6"/>
      <c r="W227" s="6"/>
      <c r="X227" s="6"/>
      <c r="Y227" s="6"/>
      <c r="Z227" s="6"/>
    </row>
    <row r="228" spans="1:26" ht="18.75" customHeight="1" x14ac:dyDescent="0.3">
      <c r="A228" s="214" t="s">
        <v>81</v>
      </c>
      <c r="B228" s="215" t="s">
        <v>12</v>
      </c>
      <c r="C228" s="164">
        <v>4817</v>
      </c>
      <c r="D228" s="19">
        <f>ROUND(C228/18,2)</f>
        <v>267.61</v>
      </c>
      <c r="E228" s="19"/>
      <c r="F228" s="20">
        <f>SUM(D228,E229:E230)</f>
        <v>267.61</v>
      </c>
      <c r="G228" s="46">
        <v>4404</v>
      </c>
      <c r="H228" s="19">
        <f>ROUND(G228/18,2)</f>
        <v>244.67</v>
      </c>
      <c r="I228" s="19"/>
      <c r="J228" s="20">
        <f>SUM(H228,I229:I230)</f>
        <v>244.67</v>
      </c>
      <c r="K228" s="164">
        <v>306</v>
      </c>
      <c r="L228" s="19">
        <f>ROUND(K228/18,2)</f>
        <v>17</v>
      </c>
      <c r="M228" s="19"/>
      <c r="N228" s="20">
        <f>SUM(L228,M229:M230)</f>
        <v>17</v>
      </c>
      <c r="O228" s="22">
        <f t="shared" si="127"/>
        <v>9527</v>
      </c>
      <c r="P228" s="22">
        <f>ROUND(O228/36,2)</f>
        <v>264.64</v>
      </c>
      <c r="Q228" s="22"/>
      <c r="R228" s="23">
        <f>SUM(P228,Q229:Q230)</f>
        <v>264.64</v>
      </c>
      <c r="S228" s="6"/>
      <c r="T228" s="6"/>
      <c r="U228" s="6"/>
      <c r="V228" s="6"/>
      <c r="W228" s="6"/>
      <c r="X228" s="6"/>
      <c r="Y228" s="6"/>
      <c r="Z228" s="6"/>
    </row>
    <row r="229" spans="1:26" ht="18.75" customHeight="1" x14ac:dyDescent="0.3">
      <c r="A229" s="225"/>
      <c r="B229" s="215" t="s">
        <v>13</v>
      </c>
      <c r="C229" s="164"/>
      <c r="D229" s="19">
        <f>ROUND(C229/12,2)</f>
        <v>0</v>
      </c>
      <c r="E229" s="19">
        <f>D229*1</f>
        <v>0</v>
      </c>
      <c r="F229" s="20"/>
      <c r="G229" s="46"/>
      <c r="H229" s="19">
        <f>ROUND(G229/12,2)</f>
        <v>0</v>
      </c>
      <c r="I229" s="19">
        <f>H229*1</f>
        <v>0</v>
      </c>
      <c r="J229" s="20"/>
      <c r="K229" s="164"/>
      <c r="L229" s="19">
        <f>ROUND(K229/12,2)</f>
        <v>0</v>
      </c>
      <c r="M229" s="19">
        <f>L229*1</f>
        <v>0</v>
      </c>
      <c r="N229" s="20"/>
      <c r="O229" s="22">
        <f t="shared" si="127"/>
        <v>0</v>
      </c>
      <c r="P229" s="22">
        <f t="shared" ref="P229:P230" si="134">ROUND(O229/24,2)</f>
        <v>0</v>
      </c>
      <c r="Q229" s="22">
        <f t="shared" ref="Q229:Q230" si="135">P229*1</f>
        <v>0</v>
      </c>
      <c r="R229" s="23"/>
      <c r="S229" s="6"/>
      <c r="T229" s="6"/>
      <c r="U229" s="6"/>
      <c r="V229" s="6"/>
      <c r="W229" s="6"/>
      <c r="X229" s="6"/>
      <c r="Y229" s="6"/>
      <c r="Z229" s="6"/>
    </row>
    <row r="230" spans="1:26" ht="18.75" customHeight="1" x14ac:dyDescent="0.3">
      <c r="A230" s="225"/>
      <c r="B230" s="215" t="s">
        <v>14</v>
      </c>
      <c r="C230" s="164"/>
      <c r="D230" s="19">
        <f>ROUND(C230/12,2)</f>
        <v>0</v>
      </c>
      <c r="E230" s="19">
        <f>D230*1</f>
        <v>0</v>
      </c>
      <c r="F230" s="20"/>
      <c r="G230" s="46"/>
      <c r="H230" s="19">
        <f>ROUND(G230/12,2)</f>
        <v>0</v>
      </c>
      <c r="I230" s="19">
        <f>H230*1</f>
        <v>0</v>
      </c>
      <c r="J230" s="20"/>
      <c r="K230" s="164"/>
      <c r="L230" s="19">
        <f>ROUND(K230/12,2)</f>
        <v>0</v>
      </c>
      <c r="M230" s="19">
        <f>L230*1</f>
        <v>0</v>
      </c>
      <c r="N230" s="20"/>
      <c r="O230" s="22">
        <f t="shared" si="127"/>
        <v>0</v>
      </c>
      <c r="P230" s="22">
        <f t="shared" si="134"/>
        <v>0</v>
      </c>
      <c r="Q230" s="22">
        <f t="shared" si="135"/>
        <v>0</v>
      </c>
      <c r="R230" s="23"/>
      <c r="S230" s="6"/>
      <c r="T230" s="6"/>
      <c r="U230" s="6"/>
      <c r="V230" s="6"/>
      <c r="W230" s="6"/>
      <c r="X230" s="6"/>
      <c r="Y230" s="6"/>
      <c r="Z230" s="6"/>
    </row>
    <row r="231" spans="1:26" ht="18.75" customHeight="1" x14ac:dyDescent="0.3">
      <c r="A231" s="214" t="s">
        <v>82</v>
      </c>
      <c r="B231" s="215" t="s">
        <v>12</v>
      </c>
      <c r="C231" s="164">
        <v>7413</v>
      </c>
      <c r="D231" s="19">
        <f>ROUND(C231/18,2)</f>
        <v>411.83</v>
      </c>
      <c r="E231" s="19"/>
      <c r="F231" s="20">
        <f>SUM(D231,E232:E233)</f>
        <v>411.83</v>
      </c>
      <c r="G231" s="46">
        <v>4868</v>
      </c>
      <c r="H231" s="19">
        <f>ROUND(G231/18,2)</f>
        <v>270.44</v>
      </c>
      <c r="I231" s="19"/>
      <c r="J231" s="20">
        <f>SUM(H231,I232:I233)</f>
        <v>270.44</v>
      </c>
      <c r="K231" s="164">
        <v>136</v>
      </c>
      <c r="L231" s="19">
        <f>ROUND(K231/18,2)</f>
        <v>7.56</v>
      </c>
      <c r="M231" s="19"/>
      <c r="N231" s="20">
        <f>SUM(L231,M232:M233)</f>
        <v>7.56</v>
      </c>
      <c r="O231" s="22">
        <f t="shared" si="127"/>
        <v>12417</v>
      </c>
      <c r="P231" s="22">
        <f>ROUND(O231/36,2)</f>
        <v>344.92</v>
      </c>
      <c r="Q231" s="22"/>
      <c r="R231" s="23">
        <f>SUM(P231,Q232:Q233)</f>
        <v>344.92</v>
      </c>
      <c r="S231" s="6"/>
      <c r="T231" s="6"/>
      <c r="U231" s="6"/>
      <c r="V231" s="6"/>
      <c r="W231" s="6"/>
      <c r="X231" s="6"/>
      <c r="Y231" s="6"/>
      <c r="Z231" s="6"/>
    </row>
    <row r="232" spans="1:26" ht="18.75" customHeight="1" x14ac:dyDescent="0.3">
      <c r="A232" s="225"/>
      <c r="B232" s="215" t="s">
        <v>13</v>
      </c>
      <c r="C232" s="164"/>
      <c r="D232" s="19">
        <f>ROUND(C232/12,2)</f>
        <v>0</v>
      </c>
      <c r="E232" s="19">
        <f>D232*1</f>
        <v>0</v>
      </c>
      <c r="F232" s="20"/>
      <c r="G232" s="46"/>
      <c r="H232" s="19">
        <f>ROUND(G232/12,2)</f>
        <v>0</v>
      </c>
      <c r="I232" s="19">
        <f>H232*1</f>
        <v>0</v>
      </c>
      <c r="J232" s="20"/>
      <c r="K232" s="164"/>
      <c r="L232" s="19">
        <f>ROUND(K232/12,2)</f>
        <v>0</v>
      </c>
      <c r="M232" s="19">
        <f>L232*1</f>
        <v>0</v>
      </c>
      <c r="N232" s="20"/>
      <c r="O232" s="22">
        <f t="shared" si="127"/>
        <v>0</v>
      </c>
      <c r="P232" s="22">
        <f t="shared" ref="P232:P233" si="136">ROUND(O232/24,2)</f>
        <v>0</v>
      </c>
      <c r="Q232" s="22">
        <f t="shared" ref="Q232:Q233" si="137">P232*1</f>
        <v>0</v>
      </c>
      <c r="R232" s="23"/>
      <c r="S232" s="6"/>
      <c r="T232" s="6"/>
      <c r="U232" s="6"/>
      <c r="V232" s="6"/>
      <c r="W232" s="6"/>
      <c r="X232" s="6"/>
      <c r="Y232" s="6"/>
      <c r="Z232" s="6"/>
    </row>
    <row r="233" spans="1:26" ht="18.75" customHeight="1" x14ac:dyDescent="0.3">
      <c r="A233" s="225"/>
      <c r="B233" s="215" t="s">
        <v>14</v>
      </c>
      <c r="C233" s="164"/>
      <c r="D233" s="19">
        <f>ROUND(C233/12,2)</f>
        <v>0</v>
      </c>
      <c r="E233" s="19">
        <f>D233*1</f>
        <v>0</v>
      </c>
      <c r="F233" s="20"/>
      <c r="G233" s="46"/>
      <c r="H233" s="19">
        <f>ROUND(G233/12,2)</f>
        <v>0</v>
      </c>
      <c r="I233" s="19">
        <f>H233*1</f>
        <v>0</v>
      </c>
      <c r="J233" s="20"/>
      <c r="K233" s="164"/>
      <c r="L233" s="19">
        <f>ROUND(K233/12,2)</f>
        <v>0</v>
      </c>
      <c r="M233" s="19">
        <f>L233*1</f>
        <v>0</v>
      </c>
      <c r="N233" s="20"/>
      <c r="O233" s="22">
        <f t="shared" si="127"/>
        <v>0</v>
      </c>
      <c r="P233" s="22">
        <f t="shared" si="136"/>
        <v>0</v>
      </c>
      <c r="Q233" s="22">
        <f t="shared" si="137"/>
        <v>0</v>
      </c>
      <c r="R233" s="23"/>
      <c r="S233" s="6"/>
      <c r="T233" s="6"/>
      <c r="U233" s="6"/>
      <c r="V233" s="6"/>
      <c r="W233" s="6"/>
      <c r="X233" s="6"/>
      <c r="Y233" s="6"/>
      <c r="Z233" s="6"/>
    </row>
    <row r="234" spans="1:26" ht="18.75" customHeight="1" x14ac:dyDescent="0.3">
      <c r="A234" s="225" t="s">
        <v>83</v>
      </c>
      <c r="B234" s="215" t="s">
        <v>12</v>
      </c>
      <c r="C234" s="164">
        <v>126</v>
      </c>
      <c r="D234" s="19">
        <f>ROUND(C234/18,2)</f>
        <v>7</v>
      </c>
      <c r="E234" s="19"/>
      <c r="F234" s="20">
        <f>SUM(D234,E235:E236)</f>
        <v>7</v>
      </c>
      <c r="G234" s="46"/>
      <c r="H234" s="19">
        <f>ROUND(G234/18,2)</f>
        <v>0</v>
      </c>
      <c r="I234" s="19"/>
      <c r="J234" s="20">
        <f>SUM(H234,I235:I236)</f>
        <v>0</v>
      </c>
      <c r="K234" s="164"/>
      <c r="L234" s="19">
        <f>ROUND(K234/18,2)</f>
        <v>0</v>
      </c>
      <c r="M234" s="19"/>
      <c r="N234" s="20">
        <f>SUM(L234,M235:M236)</f>
        <v>0</v>
      </c>
      <c r="O234" s="22">
        <f t="shared" si="127"/>
        <v>126</v>
      </c>
      <c r="P234" s="22">
        <f>ROUND(O234/36,2)</f>
        <v>3.5</v>
      </c>
      <c r="Q234" s="22"/>
      <c r="R234" s="23">
        <f>SUM(P234,Q235:Q236)</f>
        <v>3.5</v>
      </c>
      <c r="S234" s="6"/>
      <c r="T234" s="6"/>
      <c r="U234" s="6"/>
      <c r="V234" s="6"/>
      <c r="W234" s="6"/>
      <c r="X234" s="6"/>
      <c r="Y234" s="6"/>
      <c r="Z234" s="6"/>
    </row>
    <row r="235" spans="1:26" ht="18.75" customHeight="1" x14ac:dyDescent="0.3">
      <c r="A235" s="225"/>
      <c r="B235" s="215" t="s">
        <v>13</v>
      </c>
      <c r="C235" s="164"/>
      <c r="D235" s="19">
        <f>ROUND(C235/12,2)</f>
        <v>0</v>
      </c>
      <c r="E235" s="19">
        <f>D235*1</f>
        <v>0</v>
      </c>
      <c r="F235" s="20"/>
      <c r="G235" s="46"/>
      <c r="H235" s="19">
        <f>ROUND(G235/12,2)</f>
        <v>0</v>
      </c>
      <c r="I235" s="19">
        <f>H235*1</f>
        <v>0</v>
      </c>
      <c r="J235" s="20"/>
      <c r="K235" s="164"/>
      <c r="L235" s="19">
        <f>ROUND(K235/12,2)</f>
        <v>0</v>
      </c>
      <c r="M235" s="19">
        <f>L235*1</f>
        <v>0</v>
      </c>
      <c r="N235" s="20"/>
      <c r="O235" s="22">
        <f t="shared" si="127"/>
        <v>0</v>
      </c>
      <c r="P235" s="22">
        <f t="shared" ref="P235:P236" si="138">ROUND(O235/24,2)</f>
        <v>0</v>
      </c>
      <c r="Q235" s="22">
        <f t="shared" ref="Q235:Q236" si="139">P235*1</f>
        <v>0</v>
      </c>
      <c r="R235" s="23"/>
      <c r="S235" s="6"/>
      <c r="T235" s="6"/>
      <c r="U235" s="6"/>
      <c r="V235" s="6"/>
      <c r="W235" s="6"/>
      <c r="X235" s="6"/>
      <c r="Y235" s="6"/>
      <c r="Z235" s="6"/>
    </row>
    <row r="236" spans="1:26" ht="18.75" customHeight="1" x14ac:dyDescent="0.3">
      <c r="A236" s="225"/>
      <c r="B236" s="215" t="s">
        <v>14</v>
      </c>
      <c r="C236" s="164"/>
      <c r="D236" s="19">
        <f>ROUND(C236/12,2)</f>
        <v>0</v>
      </c>
      <c r="E236" s="19">
        <f>D236*1</f>
        <v>0</v>
      </c>
      <c r="F236" s="20"/>
      <c r="G236" s="46"/>
      <c r="H236" s="19">
        <f>ROUND(G236/12,2)</f>
        <v>0</v>
      </c>
      <c r="I236" s="19">
        <f>H236*1</f>
        <v>0</v>
      </c>
      <c r="J236" s="20"/>
      <c r="K236" s="341"/>
      <c r="L236" s="258">
        <f>ROUND(K236/12,2)</f>
        <v>0</v>
      </c>
      <c r="M236" s="258">
        <f>L236*1</f>
        <v>0</v>
      </c>
      <c r="N236" s="259"/>
      <c r="O236" s="22">
        <f t="shared" si="127"/>
        <v>0</v>
      </c>
      <c r="P236" s="22">
        <f t="shared" si="138"/>
        <v>0</v>
      </c>
      <c r="Q236" s="22">
        <f t="shared" si="139"/>
        <v>0</v>
      </c>
      <c r="R236" s="23"/>
      <c r="S236" s="6"/>
      <c r="T236" s="6"/>
      <c r="U236" s="6"/>
      <c r="V236" s="6"/>
      <c r="W236" s="6"/>
      <c r="X236" s="6"/>
      <c r="Y236" s="6"/>
      <c r="Z236" s="6"/>
    </row>
    <row r="237" spans="1:26" ht="18.75" customHeight="1" x14ac:dyDescent="0.3">
      <c r="A237" s="226" t="s">
        <v>26</v>
      </c>
      <c r="B237" s="227" t="s">
        <v>12</v>
      </c>
      <c r="C237" s="339">
        <f>SUM(C219,C222,C225,C228,C231,C234)</f>
        <v>19096</v>
      </c>
      <c r="D237" s="36">
        <f>ROUND(C237/18,2)</f>
        <v>1060.8900000000001</v>
      </c>
      <c r="E237" s="36"/>
      <c r="F237" s="37">
        <f>SUM(D237,E238:E239)</f>
        <v>1067.5600000000002</v>
      </c>
      <c r="G237" s="337">
        <f>SUM(G219,G222,G225,G228,G231,G234)</f>
        <v>14523</v>
      </c>
      <c r="H237" s="36">
        <f>ROUND(G237/18,2)</f>
        <v>806.83</v>
      </c>
      <c r="I237" s="36"/>
      <c r="J237" s="37">
        <f>SUM(H237,I238:I239)</f>
        <v>811.66000000000008</v>
      </c>
      <c r="K237" s="342">
        <f>SUM(K219,K222,K225,K228,K231,K234)</f>
        <v>442</v>
      </c>
      <c r="L237" s="268">
        <f>ROUND(K237/18,2)</f>
        <v>24.56</v>
      </c>
      <c r="M237" s="268"/>
      <c r="N237" s="269">
        <f>SUM(L237,M238:M239)</f>
        <v>24.56</v>
      </c>
      <c r="O237" s="39">
        <f t="shared" si="127"/>
        <v>34061</v>
      </c>
      <c r="P237" s="39">
        <f>ROUND(O237/36,2)</f>
        <v>946.14</v>
      </c>
      <c r="Q237" s="39"/>
      <c r="R237" s="23">
        <f>SUM(P237,Q238:Q239)</f>
        <v>951.89</v>
      </c>
      <c r="S237" s="6"/>
      <c r="T237" s="6"/>
      <c r="U237" s="6"/>
      <c r="V237" s="6"/>
      <c r="W237" s="6"/>
      <c r="X237" s="6"/>
      <c r="Y237" s="6"/>
      <c r="Z237" s="6"/>
    </row>
    <row r="238" spans="1:26" ht="18.75" customHeight="1" x14ac:dyDescent="0.3">
      <c r="A238" s="229"/>
      <c r="B238" s="227" t="s">
        <v>13</v>
      </c>
      <c r="C238" s="339">
        <f>SUM(C220,C223,C226,C229,C232,C235)</f>
        <v>0</v>
      </c>
      <c r="D238" s="36">
        <f>ROUND(C238/12,2)</f>
        <v>0</v>
      </c>
      <c r="E238" s="36">
        <f>D238*1</f>
        <v>0</v>
      </c>
      <c r="F238" s="37"/>
      <c r="G238" s="337">
        <f>SUM(G220,G223,G226,G229,G232,G235)</f>
        <v>0</v>
      </c>
      <c r="H238" s="36">
        <f>ROUND(G238/12,2)</f>
        <v>0</v>
      </c>
      <c r="I238" s="36">
        <f>H238*1</f>
        <v>0</v>
      </c>
      <c r="J238" s="37"/>
      <c r="K238" s="337">
        <f>SUM(K220,K223,K226,K229,K232,K235)</f>
        <v>0</v>
      </c>
      <c r="L238" s="36">
        <f>ROUND(K238/12,2)</f>
        <v>0</v>
      </c>
      <c r="M238" s="36">
        <f>L238*1</f>
        <v>0</v>
      </c>
      <c r="N238" s="37"/>
      <c r="O238" s="39">
        <f t="shared" si="127"/>
        <v>0</v>
      </c>
      <c r="P238" s="39">
        <f t="shared" ref="P238:P239" si="140">ROUND(O238/24,2)</f>
        <v>0</v>
      </c>
      <c r="Q238" s="39">
        <f t="shared" ref="Q238:Q239" si="141">P238*1</f>
        <v>0</v>
      </c>
      <c r="R238" s="23"/>
      <c r="S238" s="6"/>
      <c r="T238" s="6"/>
      <c r="U238" s="6"/>
      <c r="V238" s="6"/>
      <c r="W238" s="6"/>
      <c r="X238" s="6"/>
      <c r="Y238" s="6"/>
      <c r="Z238" s="6"/>
    </row>
    <row r="239" spans="1:26" ht="18.75" customHeight="1" thickBot="1" x14ac:dyDescent="0.35">
      <c r="A239" s="230"/>
      <c r="B239" s="228" t="s">
        <v>14</v>
      </c>
      <c r="C239" s="340">
        <f>SUM(C221,C224,C227,C230,C233,C236)</f>
        <v>80</v>
      </c>
      <c r="D239" s="41">
        <f>ROUND(C239/12,2)</f>
        <v>6.67</v>
      </c>
      <c r="E239" s="41">
        <f>D239*1</f>
        <v>6.67</v>
      </c>
      <c r="F239" s="42"/>
      <c r="G239" s="338">
        <f>SUM(G221,G224,G227,G230,G233,G236)</f>
        <v>58</v>
      </c>
      <c r="H239" s="41">
        <f>ROUND(G239/12,2)</f>
        <v>4.83</v>
      </c>
      <c r="I239" s="41">
        <f>H239*1</f>
        <v>4.83</v>
      </c>
      <c r="J239" s="42"/>
      <c r="K239" s="338">
        <f>SUM(K221,K224,K227,K230,K233,K236)</f>
        <v>0</v>
      </c>
      <c r="L239" s="41">
        <f>ROUND(K239/12,2)</f>
        <v>0</v>
      </c>
      <c r="M239" s="41">
        <f>L239*1</f>
        <v>0</v>
      </c>
      <c r="N239" s="42"/>
      <c r="O239" s="44">
        <f t="shared" si="127"/>
        <v>138</v>
      </c>
      <c r="P239" s="44">
        <f t="shared" si="140"/>
        <v>5.75</v>
      </c>
      <c r="Q239" s="44">
        <f t="shared" si="141"/>
        <v>5.75</v>
      </c>
      <c r="R239" s="29"/>
      <c r="S239" s="6"/>
      <c r="T239" s="6"/>
      <c r="U239" s="6"/>
      <c r="V239" s="6"/>
      <c r="W239" s="6"/>
      <c r="X239" s="6"/>
      <c r="Y239" s="6"/>
      <c r="Z239" s="6"/>
    </row>
    <row r="240" spans="1:26" ht="18.75" customHeight="1" x14ac:dyDescent="0.3">
      <c r="A240" s="218" t="s">
        <v>84</v>
      </c>
      <c r="B240" s="222"/>
      <c r="C240" s="335"/>
      <c r="D240" s="220"/>
      <c r="E240" s="220"/>
      <c r="F240" s="221"/>
      <c r="G240" s="336"/>
      <c r="H240" s="220"/>
      <c r="I240" s="220"/>
      <c r="J240" s="221"/>
      <c r="K240" s="335"/>
      <c r="L240" s="220"/>
      <c r="M240" s="220"/>
      <c r="N240" s="221"/>
      <c r="O240" s="32"/>
      <c r="P240" s="32"/>
      <c r="Q240" s="32"/>
      <c r="R240" s="33"/>
      <c r="S240" s="6"/>
      <c r="T240" s="6"/>
      <c r="U240" s="6"/>
      <c r="V240" s="6"/>
      <c r="W240" s="6"/>
      <c r="X240" s="6"/>
      <c r="Y240" s="6"/>
      <c r="Z240" s="6"/>
    </row>
    <row r="241" spans="1:26" ht="18.75" customHeight="1" x14ac:dyDescent="0.3">
      <c r="A241" s="214" t="s">
        <v>11</v>
      </c>
      <c r="B241" s="215" t="s">
        <v>12</v>
      </c>
      <c r="C241" s="164">
        <v>11637</v>
      </c>
      <c r="D241" s="19">
        <f>ROUND(C241/18,2)</f>
        <v>646.5</v>
      </c>
      <c r="E241" s="19"/>
      <c r="F241" s="20">
        <f>SUM(D241,E242:E243)</f>
        <v>646.5</v>
      </c>
      <c r="G241" s="46">
        <v>7736</v>
      </c>
      <c r="H241" s="19">
        <f>ROUND(G241/18,2)</f>
        <v>429.78</v>
      </c>
      <c r="I241" s="19"/>
      <c r="J241" s="20">
        <f>SUM(H241,I242:I243)</f>
        <v>429.78</v>
      </c>
      <c r="K241" s="164">
        <v>39</v>
      </c>
      <c r="L241" s="19">
        <f>ROUND(K241/18,2)</f>
        <v>2.17</v>
      </c>
      <c r="M241" s="19"/>
      <c r="N241" s="20">
        <f>SUM(L241,M242:M243)</f>
        <v>2.17</v>
      </c>
      <c r="O241" s="22">
        <f>SUM(K241,C241,G241)</f>
        <v>19412</v>
      </c>
      <c r="P241" s="22">
        <f>ROUND(O241/36,2)</f>
        <v>539.22</v>
      </c>
      <c r="Q241" s="22"/>
      <c r="R241" s="23">
        <f>SUM(P241,Q242:Q243)</f>
        <v>539.22</v>
      </c>
      <c r="S241" s="6"/>
      <c r="T241" s="6"/>
      <c r="U241" s="6"/>
      <c r="V241" s="6"/>
      <c r="W241" s="6"/>
      <c r="X241" s="6"/>
      <c r="Y241" s="6"/>
      <c r="Z241" s="6"/>
    </row>
    <row r="242" spans="1:26" ht="18.75" customHeight="1" x14ac:dyDescent="0.3">
      <c r="A242" s="225"/>
      <c r="B242" s="215" t="s">
        <v>13</v>
      </c>
      <c r="C242" s="164"/>
      <c r="D242" s="19">
        <f>ROUND(C242/12,2)</f>
        <v>0</v>
      </c>
      <c r="E242" s="19">
        <f>D242*1.8</f>
        <v>0</v>
      </c>
      <c r="F242" s="20"/>
      <c r="G242" s="46"/>
      <c r="H242" s="19">
        <f>ROUND(G242/12,2)</f>
        <v>0</v>
      </c>
      <c r="I242" s="19">
        <f>H242*1.8</f>
        <v>0</v>
      </c>
      <c r="J242" s="20"/>
      <c r="K242" s="164"/>
      <c r="L242" s="19">
        <f>ROUND(K242/12,2)</f>
        <v>0</v>
      </c>
      <c r="M242" s="19">
        <f>L242*1.8</f>
        <v>0</v>
      </c>
      <c r="N242" s="20"/>
      <c r="O242" s="22">
        <f>SUM(K242,C242,G242)</f>
        <v>0</v>
      </c>
      <c r="P242" s="22">
        <f t="shared" ref="P242:P243" si="142">ROUND(O242/24,2)</f>
        <v>0</v>
      </c>
      <c r="Q242" s="22">
        <f t="shared" ref="Q242:Q243" si="143">P242*1.8</f>
        <v>0</v>
      </c>
      <c r="R242" s="23"/>
      <c r="S242" s="6"/>
      <c r="T242" s="6"/>
      <c r="U242" s="6"/>
      <c r="V242" s="6"/>
      <c r="W242" s="6"/>
      <c r="X242" s="6"/>
      <c r="Y242" s="6"/>
      <c r="Z242" s="6"/>
    </row>
    <row r="243" spans="1:26" ht="18.75" customHeight="1" thickBot="1" x14ac:dyDescent="0.35">
      <c r="A243" s="230"/>
      <c r="B243" s="217" t="s">
        <v>14</v>
      </c>
      <c r="C243" s="332"/>
      <c r="D243" s="25">
        <f>ROUND(C243/12,2)</f>
        <v>0</v>
      </c>
      <c r="E243" s="25">
        <f>D243*1.8</f>
        <v>0</v>
      </c>
      <c r="F243" s="26"/>
      <c r="G243" s="333"/>
      <c r="H243" s="25">
        <f>ROUND(G243/12,2)</f>
        <v>0</v>
      </c>
      <c r="I243" s="25">
        <f>H243*1.8</f>
        <v>0</v>
      </c>
      <c r="J243" s="26"/>
      <c r="K243" s="332"/>
      <c r="L243" s="25">
        <f>ROUND(K243/12,2)</f>
        <v>0</v>
      </c>
      <c r="M243" s="25">
        <f>L243*1.8</f>
        <v>0</v>
      </c>
      <c r="N243" s="26"/>
      <c r="O243" s="334">
        <f>SUM(K243,C243,G243)</f>
        <v>0</v>
      </c>
      <c r="P243" s="28">
        <f t="shared" si="142"/>
        <v>0</v>
      </c>
      <c r="Q243" s="28">
        <f t="shared" si="143"/>
        <v>0</v>
      </c>
      <c r="R243" s="29"/>
      <c r="S243" s="6"/>
      <c r="T243" s="6"/>
      <c r="U243" s="6"/>
      <c r="V243" s="6"/>
      <c r="W243" s="6"/>
      <c r="X243" s="6"/>
      <c r="Y243" s="6"/>
      <c r="Z243" s="6"/>
    </row>
    <row r="244" spans="1:26" ht="18.75" customHeight="1" x14ac:dyDescent="0.3">
      <c r="A244" s="218" t="s">
        <v>85</v>
      </c>
      <c r="B244" s="222"/>
      <c r="C244" s="335"/>
      <c r="D244" s="220"/>
      <c r="E244" s="220"/>
      <c r="F244" s="221"/>
      <c r="G244" s="336"/>
      <c r="H244" s="220"/>
      <c r="I244" s="220"/>
      <c r="J244" s="221"/>
      <c r="K244" s="335"/>
      <c r="L244" s="220"/>
      <c r="M244" s="220"/>
      <c r="N244" s="221"/>
      <c r="O244" s="32"/>
      <c r="P244" s="32"/>
      <c r="Q244" s="32"/>
      <c r="R244" s="33"/>
      <c r="S244" s="6"/>
      <c r="T244" s="6"/>
      <c r="U244" s="6"/>
      <c r="V244" s="6"/>
      <c r="W244" s="6"/>
      <c r="X244" s="6"/>
      <c r="Y244" s="6"/>
      <c r="Z244" s="6"/>
    </row>
    <row r="245" spans="1:26" ht="18.75" customHeight="1" x14ac:dyDescent="0.3">
      <c r="A245" s="214" t="s">
        <v>11</v>
      </c>
      <c r="B245" s="215" t="s">
        <v>12</v>
      </c>
      <c r="C245" s="164">
        <v>0</v>
      </c>
      <c r="D245" s="19">
        <f>ROUND(C245/18,2)</f>
        <v>0</v>
      </c>
      <c r="E245" s="19"/>
      <c r="F245" s="20">
        <f>SUM(D245,E246:E247)</f>
        <v>15.894</v>
      </c>
      <c r="G245" s="46"/>
      <c r="H245" s="19">
        <f>ROUND(G245/18,2)</f>
        <v>0</v>
      </c>
      <c r="I245" s="19"/>
      <c r="J245" s="20">
        <f>SUM(H245,I246:I247)</f>
        <v>20.25</v>
      </c>
      <c r="K245" s="164"/>
      <c r="L245" s="19">
        <f>ROUND(K245/18,2)</f>
        <v>0</v>
      </c>
      <c r="M245" s="19"/>
      <c r="N245" s="20">
        <f>SUM(L245,M246:M247)</f>
        <v>0</v>
      </c>
      <c r="O245" s="22">
        <f>SUM(K245,C245,G245)</f>
        <v>0</v>
      </c>
      <c r="P245" s="22">
        <f>ROUND(O245/36,2)</f>
        <v>0</v>
      </c>
      <c r="Q245" s="22"/>
      <c r="R245" s="23">
        <f>SUM(P245,Q246:Q247)</f>
        <v>18.071999999999999</v>
      </c>
      <c r="S245" s="6"/>
      <c r="T245" s="6"/>
      <c r="U245" s="6"/>
      <c r="V245" s="6"/>
      <c r="W245" s="6"/>
      <c r="X245" s="6"/>
      <c r="Y245" s="6"/>
      <c r="Z245" s="6"/>
    </row>
    <row r="246" spans="1:26" ht="18.75" customHeight="1" x14ac:dyDescent="0.3">
      <c r="A246" s="229"/>
      <c r="B246" s="215" t="s">
        <v>13</v>
      </c>
      <c r="C246" s="164">
        <v>36</v>
      </c>
      <c r="D246" s="19">
        <f>ROUND(C246/12,2)</f>
        <v>3</v>
      </c>
      <c r="E246" s="19">
        <f>D246*1.8</f>
        <v>5.4</v>
      </c>
      <c r="F246" s="20"/>
      <c r="G246" s="46">
        <v>12</v>
      </c>
      <c r="H246" s="19">
        <f>ROUND(G246/12,2)</f>
        <v>1</v>
      </c>
      <c r="I246" s="19">
        <f>H246*1.8</f>
        <v>1.8</v>
      </c>
      <c r="J246" s="20"/>
      <c r="K246" s="164"/>
      <c r="L246" s="19">
        <f>ROUND(K246/12,2)</f>
        <v>0</v>
      </c>
      <c r="M246" s="19">
        <f>L246*1.8</f>
        <v>0</v>
      </c>
      <c r="N246" s="20"/>
      <c r="O246" s="22">
        <f>SUM(K246,C246,G246)</f>
        <v>48</v>
      </c>
      <c r="P246" s="22">
        <f t="shared" ref="P246:P247" si="144">ROUND(O246/24,2)</f>
        <v>2</v>
      </c>
      <c r="Q246" s="22">
        <f t="shared" ref="Q246:Q247" si="145">P246*1.8</f>
        <v>3.6</v>
      </c>
      <c r="R246" s="23"/>
      <c r="S246" s="6"/>
      <c r="T246" s="6"/>
      <c r="U246" s="6"/>
      <c r="V246" s="6"/>
      <c r="W246" s="6"/>
      <c r="X246" s="6"/>
      <c r="Y246" s="6"/>
      <c r="Z246" s="6"/>
    </row>
    <row r="247" spans="1:26" ht="18.75" customHeight="1" thickBot="1" x14ac:dyDescent="0.35">
      <c r="A247" s="230"/>
      <c r="B247" s="217" t="s">
        <v>14</v>
      </c>
      <c r="C247" s="332">
        <v>70</v>
      </c>
      <c r="D247" s="25">
        <f>ROUND(C247/12,2)</f>
        <v>5.83</v>
      </c>
      <c r="E247" s="25">
        <f>D247*1.8</f>
        <v>10.494</v>
      </c>
      <c r="F247" s="26"/>
      <c r="G247" s="333">
        <v>123</v>
      </c>
      <c r="H247" s="25">
        <f>ROUND(G247/12,2)</f>
        <v>10.25</v>
      </c>
      <c r="I247" s="25">
        <f>H247*1.8</f>
        <v>18.45</v>
      </c>
      <c r="J247" s="26"/>
      <c r="K247" s="332"/>
      <c r="L247" s="25">
        <f>ROUND(K247/12,2)</f>
        <v>0</v>
      </c>
      <c r="M247" s="25">
        <f>L247*1.8</f>
        <v>0</v>
      </c>
      <c r="N247" s="26"/>
      <c r="O247" s="334">
        <f>SUM(K247,C247,G247)</f>
        <v>193</v>
      </c>
      <c r="P247" s="28">
        <f t="shared" si="144"/>
        <v>8.0399999999999991</v>
      </c>
      <c r="Q247" s="28">
        <f t="shared" si="145"/>
        <v>14.472</v>
      </c>
      <c r="R247" s="29"/>
      <c r="S247" s="6"/>
      <c r="T247" s="6"/>
      <c r="U247" s="6"/>
      <c r="V247" s="6"/>
      <c r="W247" s="6"/>
      <c r="X247" s="6"/>
      <c r="Y247" s="6"/>
      <c r="Z247" s="6"/>
    </row>
    <row r="248" spans="1:26" ht="18.75" customHeight="1" x14ac:dyDescent="0.3">
      <c r="A248" s="218" t="s">
        <v>86</v>
      </c>
      <c r="B248" s="222"/>
      <c r="C248" s="335"/>
      <c r="D248" s="220"/>
      <c r="E248" s="220"/>
      <c r="F248" s="221"/>
      <c r="G248" s="336"/>
      <c r="H248" s="220"/>
      <c r="I248" s="220"/>
      <c r="J248" s="221"/>
      <c r="K248" s="335"/>
      <c r="L248" s="220"/>
      <c r="M248" s="220"/>
      <c r="N248" s="221"/>
      <c r="O248" s="32"/>
      <c r="P248" s="32"/>
      <c r="Q248" s="32"/>
      <c r="R248" s="33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3">
      <c r="A249" s="214" t="s">
        <v>11</v>
      </c>
      <c r="B249" s="215" t="s">
        <v>12</v>
      </c>
      <c r="C249" s="164">
        <v>18075</v>
      </c>
      <c r="D249" s="19">
        <f>ROUND(C249/18,2)</f>
        <v>1004.17</v>
      </c>
      <c r="E249" s="19"/>
      <c r="F249" s="20">
        <f>SUM(D249,E250:E251)</f>
        <v>1004.17</v>
      </c>
      <c r="G249" s="46">
        <v>17339</v>
      </c>
      <c r="H249" s="19">
        <f>ROUND(G249/18,2)</f>
        <v>963.28</v>
      </c>
      <c r="I249" s="19"/>
      <c r="J249" s="20">
        <f>SUM(H249,I250:I251)</f>
        <v>963.28</v>
      </c>
      <c r="K249" s="164"/>
      <c r="L249" s="19">
        <f>ROUND(K249/18,2)</f>
        <v>0</v>
      </c>
      <c r="M249" s="19"/>
      <c r="N249" s="20">
        <f>SUM(L249,M250:M251)</f>
        <v>0</v>
      </c>
      <c r="O249" s="22">
        <f>SUM(K249,C249,G249)</f>
        <v>35414</v>
      </c>
      <c r="P249" s="22">
        <f>ROUND(O249/36,2)</f>
        <v>983.72</v>
      </c>
      <c r="Q249" s="22"/>
      <c r="R249" s="23">
        <f>SUM(P249,Q250:Q251)</f>
        <v>983.72</v>
      </c>
      <c r="S249" s="4"/>
      <c r="T249" s="4"/>
      <c r="U249" s="4"/>
      <c r="V249" s="4"/>
      <c r="W249" s="4"/>
      <c r="X249" s="4"/>
      <c r="Y249" s="4"/>
      <c r="Z249" s="4"/>
    </row>
    <row r="250" spans="1:26" ht="18.75" customHeight="1" x14ac:dyDescent="0.3">
      <c r="A250" s="225"/>
      <c r="B250" s="215" t="s">
        <v>13</v>
      </c>
      <c r="C250" s="164"/>
      <c r="D250" s="19">
        <f>ROUND(C250/12,2)</f>
        <v>0</v>
      </c>
      <c r="E250" s="19">
        <f>D250*1.8</f>
        <v>0</v>
      </c>
      <c r="F250" s="20"/>
      <c r="G250" s="46"/>
      <c r="H250" s="19">
        <f>ROUND(G250/12,2)</f>
        <v>0</v>
      </c>
      <c r="I250" s="19">
        <f>H250*1.8</f>
        <v>0</v>
      </c>
      <c r="J250" s="20"/>
      <c r="K250" s="164"/>
      <c r="L250" s="19">
        <f>ROUND(K250/12,2)</f>
        <v>0</v>
      </c>
      <c r="M250" s="19">
        <f>L250*1.8</f>
        <v>0</v>
      </c>
      <c r="N250" s="20"/>
      <c r="O250" s="22">
        <f>SUM(K250,C250,G250)</f>
        <v>0</v>
      </c>
      <c r="P250" s="22">
        <f t="shared" ref="P250:P251" si="146">ROUND(O250/24,2)</f>
        <v>0</v>
      </c>
      <c r="Q250" s="22">
        <f t="shared" ref="Q250:Q251" si="147">P250*1.8</f>
        <v>0</v>
      </c>
      <c r="R250" s="23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 thickBot="1" x14ac:dyDescent="0.35">
      <c r="A251" s="230"/>
      <c r="B251" s="217" t="s">
        <v>14</v>
      </c>
      <c r="C251" s="332"/>
      <c r="D251" s="25">
        <f>ROUND(C251/12,2)</f>
        <v>0</v>
      </c>
      <c r="E251" s="25">
        <f>D251*1.8</f>
        <v>0</v>
      </c>
      <c r="F251" s="26"/>
      <c r="G251" s="333"/>
      <c r="H251" s="25">
        <f>ROUND(G251/12,2)</f>
        <v>0</v>
      </c>
      <c r="I251" s="25">
        <f>H251*1.8</f>
        <v>0</v>
      </c>
      <c r="J251" s="26"/>
      <c r="K251" s="332"/>
      <c r="L251" s="25">
        <f>ROUND(K251/12,2)</f>
        <v>0</v>
      </c>
      <c r="M251" s="25">
        <f>L251*1.8</f>
        <v>0</v>
      </c>
      <c r="N251" s="26"/>
      <c r="O251" s="334">
        <f>SUM(K251,C251,G251)</f>
        <v>0</v>
      </c>
      <c r="P251" s="28">
        <f t="shared" si="146"/>
        <v>0</v>
      </c>
      <c r="Q251" s="28">
        <f t="shared" si="147"/>
        <v>0</v>
      </c>
      <c r="R251" s="29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 x14ac:dyDescent="0.3">
      <c r="A252" s="47" t="s">
        <v>87</v>
      </c>
      <c r="B252" s="48" t="s">
        <v>12</v>
      </c>
      <c r="C252" s="343">
        <f>SUM(C5,C9,C13,C44,C48,C52,C89,C102,C106,C110,C144,C148,C170,C174,C210,C215,C237,C241,C245,C249)</f>
        <v>356098</v>
      </c>
      <c r="D252" s="50">
        <f>SUM(D5,D9,D13,D44,D48,D52,D89,D102,D106,D110,D144,D148,D170,D174,D210,D215,D237,D241,D245,D249)</f>
        <v>19783.22</v>
      </c>
      <c r="E252" s="50"/>
      <c r="F252" s="51">
        <f>ROUND(SUM(D252,E253:E255),2)</f>
        <v>20268.82</v>
      </c>
      <c r="G252" s="343">
        <f>SUM(G5,G9,G13,G44,G48,G52,G89,G102,G106,G110,G144,G148,G170,G174,G210,G215,G237,G241,G245,G249)</f>
        <v>336491</v>
      </c>
      <c r="H252" s="50">
        <f>SUM(H5,H9,H13,H44,H48,H52,H89,H102,H106,H110,H144,H148,H170,H174,H210,H215,H237,H241,H245,H249)</f>
        <v>18693.97</v>
      </c>
      <c r="I252" s="50"/>
      <c r="J252" s="51">
        <f>ROUND(SUM(H252,I253:I255),2)</f>
        <v>19390.8</v>
      </c>
      <c r="K252" s="343">
        <f>SUM(K5,K9,K13,K44,K48,K52,K89,K102,K106,K110,K144,K148,K170,K174,K210,K215,K237,K241,K245,K249)</f>
        <v>6039</v>
      </c>
      <c r="L252" s="50">
        <f>SUM(L5,L9,L13,L44,L48,L52,L89,L102,L106,L110,L144,L148,L170,L174,L210,L215,L237,L241,L245,L249)</f>
        <v>335.51</v>
      </c>
      <c r="M252" s="50"/>
      <c r="N252" s="51">
        <f>ROUND(SUM(L252,M253:M255),2)</f>
        <v>363.75</v>
      </c>
      <c r="O252" s="343">
        <f>SUM(O5,O9,O13,O44,O48,O52,O89,O102,O106,O110,O144,O148,O170,O174,O210,O215,O237,O241,O245,O249)</f>
        <v>698628</v>
      </c>
      <c r="P252" s="50">
        <f>SUM(P5,P9,P13,P44,P48,P52,P89,P102,P106,P110,P144,P148,P170,P174,P210,P215,P237,P241,P245,P249)</f>
        <v>19406.330000000002</v>
      </c>
      <c r="Q252" s="50"/>
      <c r="R252" s="51">
        <f>ROUND(SUM(P252,Q253:Q255),2)</f>
        <v>20011.71</v>
      </c>
      <c r="S252" s="6"/>
      <c r="T252" s="6"/>
      <c r="U252" s="6"/>
      <c r="V252" s="6"/>
      <c r="W252" s="6"/>
      <c r="X252" s="6"/>
      <c r="Y252" s="6"/>
      <c r="Z252" s="6"/>
    </row>
    <row r="253" spans="1:26" ht="18.75" customHeight="1" x14ac:dyDescent="0.3">
      <c r="A253" s="52"/>
      <c r="B253" s="48" t="s">
        <v>68</v>
      </c>
      <c r="C253" s="343">
        <f>SUM(C211)</f>
        <v>0</v>
      </c>
      <c r="D253" s="50">
        <f>SUM(D211)</f>
        <v>0</v>
      </c>
      <c r="E253" s="50">
        <f>SUM(E211)</f>
        <v>0</v>
      </c>
      <c r="F253" s="53"/>
      <c r="G253" s="343">
        <f>SUM(G211)</f>
        <v>0</v>
      </c>
      <c r="H253" s="50">
        <f>SUM(H211)</f>
        <v>0</v>
      </c>
      <c r="I253" s="50">
        <f>SUM(I211)</f>
        <v>0</v>
      </c>
      <c r="J253" s="53"/>
      <c r="K253" s="343">
        <f>SUM(K211)</f>
        <v>0</v>
      </c>
      <c r="L253" s="50">
        <f>SUM(L211)</f>
        <v>0</v>
      </c>
      <c r="M253" s="50">
        <f>SUM(M211)</f>
        <v>0</v>
      </c>
      <c r="N253" s="53"/>
      <c r="O253" s="343">
        <f>SUM(O211)</f>
        <v>0</v>
      </c>
      <c r="P253" s="50">
        <f>SUM(P211)</f>
        <v>0</v>
      </c>
      <c r="Q253" s="50">
        <f>SUM(Q211)</f>
        <v>0</v>
      </c>
      <c r="R253" s="53"/>
      <c r="S253" s="6"/>
      <c r="T253" s="6"/>
      <c r="U253" s="6"/>
      <c r="V253" s="6"/>
      <c r="W253" s="6"/>
      <c r="X253" s="6"/>
      <c r="Y253" s="6"/>
      <c r="Z253" s="6"/>
    </row>
    <row r="254" spans="1:26" ht="18.75" customHeight="1" x14ac:dyDescent="0.3">
      <c r="A254" s="52"/>
      <c r="B254" s="48" t="s">
        <v>13</v>
      </c>
      <c r="C254" s="343">
        <f t="shared" ref="C254:E255" si="148">SUM(C6,C10,C14,C45,C49,C53,C90,C103,C107,C111,C145,C149,C171,C175,C212,C216,C238,C242,C246,C250)</f>
        <v>2228</v>
      </c>
      <c r="D254" s="50">
        <f t="shared" si="148"/>
        <v>185.65999999999997</v>
      </c>
      <c r="E254" s="50">
        <f t="shared" si="148"/>
        <v>285.52599999999995</v>
      </c>
      <c r="F254" s="53"/>
      <c r="G254" s="343">
        <f t="shared" ref="G254:I255" si="149">SUM(G6,G10,G14,G45,G49,G53,G90,G103,G107,G111,G145,G149,G171,G175,G212,G216,G238,G242,G246,G250)</f>
        <v>3168</v>
      </c>
      <c r="H254" s="50">
        <f t="shared" si="149"/>
        <v>264</v>
      </c>
      <c r="I254" s="50">
        <f t="shared" si="149"/>
        <v>398.42599999999999</v>
      </c>
      <c r="J254" s="53"/>
      <c r="K254" s="343">
        <f t="shared" ref="K254:M255" si="150">SUM(K6,K10,K14,K45,K49,K53,K90,K103,K107,K111,K145,K149,K171,K175,K212,K216,K238,K242,K246,K250)</f>
        <v>185</v>
      </c>
      <c r="L254" s="50">
        <f t="shared" si="150"/>
        <v>15.42</v>
      </c>
      <c r="M254" s="50">
        <f t="shared" si="150"/>
        <v>22.465</v>
      </c>
      <c r="N254" s="53"/>
      <c r="O254" s="343">
        <f t="shared" ref="O254:Q255" si="151">SUM(O6,O10,O14,O45,O49,O53,O90,O103,O107,O111,O145,O149,O171,O175,O212,O216,O238,O242,O246,O250)</f>
        <v>5581</v>
      </c>
      <c r="P254" s="50">
        <f t="shared" si="151"/>
        <v>232.58</v>
      </c>
      <c r="Q254" s="50">
        <f t="shared" si="151"/>
        <v>353.27000000000004</v>
      </c>
      <c r="R254" s="53"/>
      <c r="S254" s="6"/>
      <c r="T254" s="6"/>
      <c r="U254" s="6"/>
      <c r="V254" s="6"/>
      <c r="W254" s="6"/>
      <c r="X254" s="6"/>
      <c r="Y254" s="6"/>
      <c r="Z254" s="6"/>
    </row>
    <row r="255" spans="1:26" ht="18.75" customHeight="1" thickBot="1" x14ac:dyDescent="0.35">
      <c r="A255" s="54"/>
      <c r="B255" s="55" t="s">
        <v>14</v>
      </c>
      <c r="C255" s="344">
        <f t="shared" si="148"/>
        <v>1518</v>
      </c>
      <c r="D255" s="57">
        <f t="shared" si="148"/>
        <v>126.51</v>
      </c>
      <c r="E255" s="57">
        <f t="shared" si="148"/>
        <v>200.07399999999998</v>
      </c>
      <c r="F255" s="58"/>
      <c r="G255" s="344">
        <f t="shared" si="149"/>
        <v>2245</v>
      </c>
      <c r="H255" s="57">
        <f t="shared" si="149"/>
        <v>187.09</v>
      </c>
      <c r="I255" s="57">
        <f t="shared" si="149"/>
        <v>298.404</v>
      </c>
      <c r="J255" s="58"/>
      <c r="K255" s="344">
        <f t="shared" si="150"/>
        <v>39</v>
      </c>
      <c r="L255" s="57">
        <f t="shared" si="150"/>
        <v>3.25</v>
      </c>
      <c r="M255" s="57">
        <f t="shared" si="150"/>
        <v>5.7750000000000004</v>
      </c>
      <c r="N255" s="58"/>
      <c r="O255" s="344">
        <f t="shared" si="151"/>
        <v>3802</v>
      </c>
      <c r="P255" s="57">
        <f t="shared" si="151"/>
        <v>158.41</v>
      </c>
      <c r="Q255" s="57">
        <f t="shared" si="151"/>
        <v>252.11300000000003</v>
      </c>
      <c r="R255" s="58"/>
      <c r="S255" s="6"/>
      <c r="T255" s="6"/>
      <c r="U255" s="6"/>
      <c r="V255" s="6"/>
      <c r="W255" s="6"/>
      <c r="X255" s="6"/>
      <c r="Y255" s="6"/>
      <c r="Z255" s="6"/>
    </row>
    <row r="256" spans="1:26" customFormat="1" ht="18.75" customHeight="1" x14ac:dyDescent="0.2"/>
    <row r="257" spans="1:26" ht="18.75" customHeight="1" x14ac:dyDescent="0.3">
      <c r="A257" s="59" t="s">
        <v>88</v>
      </c>
      <c r="B257" s="60"/>
      <c r="C257" s="167"/>
      <c r="D257" s="62"/>
      <c r="E257" s="62"/>
      <c r="F257" s="63"/>
      <c r="G257" s="61"/>
      <c r="H257" s="62"/>
      <c r="I257" s="62"/>
      <c r="J257" s="63"/>
      <c r="K257" s="167"/>
      <c r="L257" s="62"/>
      <c r="M257" s="62"/>
      <c r="N257" s="63"/>
      <c r="O257" s="64"/>
      <c r="P257" s="62"/>
      <c r="Q257" s="62"/>
      <c r="R257" s="65"/>
      <c r="S257" s="6"/>
      <c r="T257" s="6"/>
      <c r="U257" s="6"/>
      <c r="V257" s="6"/>
      <c r="W257" s="6"/>
      <c r="X257" s="6"/>
      <c r="Y257" s="6"/>
      <c r="Z257" s="6"/>
    </row>
    <row r="258" spans="1:26" ht="18.75" customHeight="1" x14ac:dyDescent="0.3">
      <c r="A258" s="232" t="s">
        <v>89</v>
      </c>
      <c r="B258" s="233"/>
      <c r="C258" s="160"/>
      <c r="D258" s="19"/>
      <c r="E258" s="19"/>
      <c r="F258" s="20"/>
      <c r="G258" s="18"/>
      <c r="H258" s="19"/>
      <c r="I258" s="19"/>
      <c r="J258" s="20"/>
      <c r="K258" s="160"/>
      <c r="L258" s="19"/>
      <c r="M258" s="19"/>
      <c r="N258" s="20"/>
      <c r="O258" s="38"/>
      <c r="P258" s="22"/>
      <c r="Q258" s="22"/>
      <c r="R258" s="23"/>
      <c r="S258" s="6"/>
      <c r="T258" s="6"/>
      <c r="U258" s="6"/>
      <c r="V258" s="6"/>
      <c r="W258" s="6"/>
      <c r="X258" s="6"/>
      <c r="Y258" s="6"/>
      <c r="Z258" s="6"/>
    </row>
    <row r="259" spans="1:26" ht="18.75" customHeight="1" x14ac:dyDescent="0.3">
      <c r="A259" s="214" t="s">
        <v>11</v>
      </c>
      <c r="B259" s="215" t="s">
        <v>12</v>
      </c>
      <c r="C259" s="160">
        <v>2646</v>
      </c>
      <c r="D259" s="19">
        <f>ROUND(C259/18,2)</f>
        <v>147</v>
      </c>
      <c r="E259" s="19"/>
      <c r="F259" s="20">
        <f>SUM(D259,E260:E261)</f>
        <v>150.5</v>
      </c>
      <c r="G259" s="18">
        <v>2174</v>
      </c>
      <c r="H259" s="19">
        <f>ROUND(G259/18,2)</f>
        <v>120.78</v>
      </c>
      <c r="I259" s="19"/>
      <c r="J259" s="20">
        <f>SUM(H259,I260:I261)</f>
        <v>122.28</v>
      </c>
      <c r="K259" s="160">
        <v>8</v>
      </c>
      <c r="L259" s="19">
        <f>ROUND(K259/18,2)</f>
        <v>0.44</v>
      </c>
      <c r="M259" s="19"/>
      <c r="N259" s="20">
        <f>SUM(L259,M260:M261)</f>
        <v>0.44</v>
      </c>
      <c r="O259" s="21">
        <f>SUM(K259,C259,G259)</f>
        <v>4828</v>
      </c>
      <c r="P259" s="22">
        <f>ROUND(O259/36,2)</f>
        <v>134.11000000000001</v>
      </c>
      <c r="Q259" s="22"/>
      <c r="R259" s="23">
        <f>SUM(P259,Q260:Q261)</f>
        <v>136.61000000000001</v>
      </c>
      <c r="S259" s="6"/>
      <c r="T259" s="6"/>
      <c r="U259" s="6"/>
      <c r="V259" s="6"/>
      <c r="W259" s="6"/>
      <c r="X259" s="6"/>
      <c r="Y259" s="6"/>
      <c r="Z259" s="6"/>
    </row>
    <row r="260" spans="1:26" ht="18.75" customHeight="1" x14ac:dyDescent="0.3">
      <c r="A260" s="225"/>
      <c r="B260" s="215" t="s">
        <v>13</v>
      </c>
      <c r="C260" s="160">
        <v>21</v>
      </c>
      <c r="D260" s="19">
        <f>ROUND(C260/12,2)</f>
        <v>1.75</v>
      </c>
      <c r="E260" s="19">
        <f>D260*2</f>
        <v>3.5</v>
      </c>
      <c r="F260" s="20"/>
      <c r="G260" s="18">
        <v>9</v>
      </c>
      <c r="H260" s="19">
        <f>ROUND(G260/12,2)</f>
        <v>0.75</v>
      </c>
      <c r="I260" s="19">
        <f>H260*2</f>
        <v>1.5</v>
      </c>
      <c r="J260" s="20"/>
      <c r="K260" s="160"/>
      <c r="L260" s="19">
        <f>ROUND(K260/12,2)</f>
        <v>0</v>
      </c>
      <c r="M260" s="19">
        <f>L260*2</f>
        <v>0</v>
      </c>
      <c r="N260" s="20"/>
      <c r="O260" s="21">
        <f>SUM(K260,C260,G260)</f>
        <v>30</v>
      </c>
      <c r="P260" s="22">
        <f t="shared" ref="P260:P261" si="152">ROUND(O260/24,2)</f>
        <v>1.25</v>
      </c>
      <c r="Q260" s="22">
        <f t="shared" ref="Q260:Q261" si="153">P260*2</f>
        <v>2.5</v>
      </c>
      <c r="R260" s="23"/>
      <c r="S260" s="6"/>
      <c r="T260" s="6"/>
      <c r="U260" s="6"/>
      <c r="V260" s="6"/>
      <c r="W260" s="6"/>
      <c r="X260" s="6"/>
      <c r="Y260" s="6"/>
      <c r="Z260" s="6"/>
    </row>
    <row r="261" spans="1:26" ht="18.75" customHeight="1" thickBot="1" x14ac:dyDescent="0.35">
      <c r="A261" s="230"/>
      <c r="B261" s="217" t="s">
        <v>14</v>
      </c>
      <c r="C261" s="161"/>
      <c r="D261" s="25">
        <f>ROUND(C261/12,2)</f>
        <v>0</v>
      </c>
      <c r="E261" s="25">
        <f>D261*2</f>
        <v>0</v>
      </c>
      <c r="F261" s="26"/>
      <c r="G261" s="24"/>
      <c r="H261" s="25">
        <f>ROUND(G261/12,2)</f>
        <v>0</v>
      </c>
      <c r="I261" s="25">
        <f>H261*2</f>
        <v>0</v>
      </c>
      <c r="J261" s="26"/>
      <c r="K261" s="161"/>
      <c r="L261" s="25">
        <f>ROUND(K261/12,2)</f>
        <v>0</v>
      </c>
      <c r="M261" s="25">
        <f>L261*2</f>
        <v>0</v>
      </c>
      <c r="N261" s="26"/>
      <c r="O261" s="271">
        <f>SUM(K261,C261,G261)</f>
        <v>0</v>
      </c>
      <c r="P261" s="28">
        <f t="shared" si="152"/>
        <v>0</v>
      </c>
      <c r="Q261" s="28">
        <f t="shared" si="153"/>
        <v>0</v>
      </c>
      <c r="R261" s="29"/>
      <c r="S261" s="6"/>
      <c r="T261" s="6"/>
      <c r="U261" s="6"/>
      <c r="V261" s="6"/>
      <c r="W261" s="6"/>
      <c r="X261" s="6"/>
      <c r="Y261" s="6"/>
      <c r="Z261" s="6"/>
    </row>
    <row r="262" spans="1:26" ht="18.75" customHeight="1" x14ac:dyDescent="0.3">
      <c r="A262" s="66" t="s">
        <v>90</v>
      </c>
      <c r="B262" s="222"/>
      <c r="C262" s="163"/>
      <c r="D262" s="220"/>
      <c r="E262" s="220"/>
      <c r="F262" s="221"/>
      <c r="G262" s="157"/>
      <c r="H262" s="220"/>
      <c r="I262" s="220"/>
      <c r="J262" s="221"/>
      <c r="K262" s="163"/>
      <c r="L262" s="220"/>
      <c r="M262" s="220"/>
      <c r="N262" s="221"/>
      <c r="O262" s="30"/>
      <c r="P262" s="32"/>
      <c r="Q262" s="32"/>
      <c r="R262" s="33"/>
      <c r="S262" s="6"/>
      <c r="T262" s="6"/>
      <c r="U262" s="6"/>
      <c r="V262" s="6"/>
      <c r="W262" s="6"/>
      <c r="X262" s="6"/>
      <c r="Y262" s="6"/>
      <c r="Z262" s="6"/>
    </row>
    <row r="263" spans="1:26" ht="18.75" customHeight="1" x14ac:dyDescent="0.3">
      <c r="A263" s="214" t="s">
        <v>11</v>
      </c>
      <c r="B263" s="215" t="s">
        <v>12</v>
      </c>
      <c r="C263" s="160">
        <v>13759</v>
      </c>
      <c r="D263" s="19">
        <f>ROUND(C263/18,2)</f>
        <v>764.39</v>
      </c>
      <c r="E263" s="19"/>
      <c r="F263" s="20">
        <f>SUM(D263,E264:E265)</f>
        <v>764.39</v>
      </c>
      <c r="G263" s="18">
        <v>12389</v>
      </c>
      <c r="H263" s="19">
        <f>ROUND(G263/18,2)</f>
        <v>688.28</v>
      </c>
      <c r="I263" s="19"/>
      <c r="J263" s="20">
        <f>SUM(H263,I264:I265)</f>
        <v>688.28</v>
      </c>
      <c r="K263" s="160">
        <v>87</v>
      </c>
      <c r="L263" s="19">
        <f>ROUND(K263/18,2)</f>
        <v>4.83</v>
      </c>
      <c r="M263" s="19"/>
      <c r="N263" s="20">
        <f>SUM(L263,M264:M265)</f>
        <v>4.83</v>
      </c>
      <c r="O263" s="21">
        <f>SUM(K263,C263,G263)</f>
        <v>26235</v>
      </c>
      <c r="P263" s="22">
        <f>ROUND(O263/36,2)</f>
        <v>728.75</v>
      </c>
      <c r="Q263" s="22"/>
      <c r="R263" s="23">
        <f>SUM(P263,Q264:Q265)</f>
        <v>728.75</v>
      </c>
      <c r="S263" s="6"/>
      <c r="T263" s="6"/>
      <c r="U263" s="6"/>
      <c r="V263" s="6"/>
      <c r="W263" s="6"/>
      <c r="X263" s="6"/>
      <c r="Y263" s="6"/>
      <c r="Z263" s="6"/>
    </row>
    <row r="264" spans="1:26" ht="18.75" customHeight="1" x14ac:dyDescent="0.3">
      <c r="A264" s="225"/>
      <c r="B264" s="215" t="s">
        <v>13</v>
      </c>
      <c r="C264" s="160"/>
      <c r="D264" s="19">
        <f>ROUND(C264/12,2)</f>
        <v>0</v>
      </c>
      <c r="E264" s="19">
        <f>D264*2</f>
        <v>0</v>
      </c>
      <c r="F264" s="20"/>
      <c r="G264" s="18"/>
      <c r="H264" s="19">
        <f>ROUND(G264/12,2)</f>
        <v>0</v>
      </c>
      <c r="I264" s="19">
        <f>H264*2</f>
        <v>0</v>
      </c>
      <c r="J264" s="20"/>
      <c r="K264" s="160"/>
      <c r="L264" s="19">
        <f>ROUND(K264/12,2)</f>
        <v>0</v>
      </c>
      <c r="M264" s="19">
        <f>L264*2</f>
        <v>0</v>
      </c>
      <c r="N264" s="20"/>
      <c r="O264" s="21">
        <f>SUM(K264,C264,G264)</f>
        <v>0</v>
      </c>
      <c r="P264" s="22">
        <f t="shared" ref="P264:P265" si="154">ROUND(O264/24,2)</f>
        <v>0</v>
      </c>
      <c r="Q264" s="22">
        <f t="shared" ref="Q264:Q265" si="155">P264*2</f>
        <v>0</v>
      </c>
      <c r="R264" s="23"/>
      <c r="S264" s="6"/>
      <c r="T264" s="6"/>
      <c r="U264" s="6"/>
      <c r="V264" s="6"/>
      <c r="W264" s="6"/>
      <c r="X264" s="6"/>
      <c r="Y264" s="6"/>
      <c r="Z264" s="6"/>
    </row>
    <row r="265" spans="1:26" ht="18.75" customHeight="1" thickBot="1" x14ac:dyDescent="0.35">
      <c r="A265" s="230"/>
      <c r="B265" s="217" t="s">
        <v>14</v>
      </c>
      <c r="C265" s="161"/>
      <c r="D265" s="25">
        <f>ROUND(C265/12,2)</f>
        <v>0</v>
      </c>
      <c r="E265" s="25">
        <f>D265*2</f>
        <v>0</v>
      </c>
      <c r="F265" s="26"/>
      <c r="G265" s="24"/>
      <c r="H265" s="25">
        <f>ROUND(G265/12,2)</f>
        <v>0</v>
      </c>
      <c r="I265" s="25">
        <f>H265*2</f>
        <v>0</v>
      </c>
      <c r="J265" s="26"/>
      <c r="K265" s="161"/>
      <c r="L265" s="25">
        <f>ROUND(K265/12,2)</f>
        <v>0</v>
      </c>
      <c r="M265" s="25">
        <f>L265*2</f>
        <v>0</v>
      </c>
      <c r="N265" s="26"/>
      <c r="O265" s="271">
        <f>SUM(K265,C265,G265)</f>
        <v>0</v>
      </c>
      <c r="P265" s="28">
        <f t="shared" si="154"/>
        <v>0</v>
      </c>
      <c r="Q265" s="28">
        <f t="shared" si="155"/>
        <v>0</v>
      </c>
      <c r="R265" s="29"/>
      <c r="S265" s="6"/>
      <c r="T265" s="6"/>
      <c r="U265" s="6"/>
      <c r="V265" s="6"/>
      <c r="W265" s="6"/>
      <c r="X265" s="6"/>
      <c r="Y265" s="6"/>
      <c r="Z265" s="6"/>
    </row>
    <row r="266" spans="1:26" ht="18.75" customHeight="1" x14ac:dyDescent="0.3">
      <c r="A266" s="218" t="s">
        <v>91</v>
      </c>
      <c r="B266" s="222"/>
      <c r="C266" s="163"/>
      <c r="D266" s="220"/>
      <c r="E266" s="220"/>
      <c r="F266" s="221"/>
      <c r="G266" s="157"/>
      <c r="H266" s="220"/>
      <c r="I266" s="220"/>
      <c r="J266" s="221"/>
      <c r="K266" s="163"/>
      <c r="L266" s="220"/>
      <c r="M266" s="220"/>
      <c r="N266" s="221"/>
      <c r="O266" s="30"/>
      <c r="P266" s="32"/>
      <c r="Q266" s="32"/>
      <c r="R266" s="33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 x14ac:dyDescent="0.3">
      <c r="A267" s="214" t="s">
        <v>11</v>
      </c>
      <c r="B267" s="215" t="s">
        <v>12</v>
      </c>
      <c r="C267" s="160">
        <v>1920</v>
      </c>
      <c r="D267" s="19">
        <f>ROUND(C267/18,2)</f>
        <v>106.67</v>
      </c>
      <c r="E267" s="19"/>
      <c r="F267" s="20">
        <f>SUM(D267,E268:E269)</f>
        <v>106.67</v>
      </c>
      <c r="G267" s="18">
        <v>1689</v>
      </c>
      <c r="H267" s="19">
        <f>ROUND(G267/18,2)</f>
        <v>93.83</v>
      </c>
      <c r="I267" s="19"/>
      <c r="J267" s="20">
        <f>SUM(H267,I268:I269)</f>
        <v>93.83</v>
      </c>
      <c r="K267" s="160">
        <v>23</v>
      </c>
      <c r="L267" s="19">
        <f>ROUND(K267/18,2)</f>
        <v>1.28</v>
      </c>
      <c r="M267" s="19"/>
      <c r="N267" s="20">
        <f>SUM(L267,M268:M269)</f>
        <v>1.28</v>
      </c>
      <c r="O267" s="21">
        <f>SUM(K267,C267,G267)</f>
        <v>3632</v>
      </c>
      <c r="P267" s="22">
        <f>ROUND(O267/36,2)</f>
        <v>100.89</v>
      </c>
      <c r="Q267" s="22"/>
      <c r="R267" s="23">
        <f>SUM(P267,Q268:Q269)</f>
        <v>100.89</v>
      </c>
      <c r="S267" s="4"/>
      <c r="T267" s="4"/>
      <c r="U267" s="4"/>
      <c r="V267" s="4"/>
      <c r="W267" s="4"/>
      <c r="X267" s="4"/>
      <c r="Y267" s="4"/>
      <c r="Z267" s="4"/>
    </row>
    <row r="268" spans="1:26" ht="18.75" customHeight="1" x14ac:dyDescent="0.3">
      <c r="A268" s="225"/>
      <c r="B268" s="215" t="s">
        <v>13</v>
      </c>
      <c r="C268" s="160"/>
      <c r="D268" s="19">
        <f>ROUND(C268/12,2)</f>
        <v>0</v>
      </c>
      <c r="E268" s="19">
        <f>D268*2</f>
        <v>0</v>
      </c>
      <c r="F268" s="20"/>
      <c r="G268" s="18"/>
      <c r="H268" s="19">
        <f>ROUND(G268/12,2)</f>
        <v>0</v>
      </c>
      <c r="I268" s="19">
        <f>H268*2</f>
        <v>0</v>
      </c>
      <c r="J268" s="20"/>
      <c r="K268" s="160"/>
      <c r="L268" s="19">
        <f>ROUND(K268/12,2)</f>
        <v>0</v>
      </c>
      <c r="M268" s="19">
        <f>L268*2</f>
        <v>0</v>
      </c>
      <c r="N268" s="20"/>
      <c r="O268" s="21">
        <f>SUM(K268,C268,G268)</f>
        <v>0</v>
      </c>
      <c r="P268" s="22">
        <f t="shared" ref="P268:P269" si="156">ROUND(O268/24,2)</f>
        <v>0</v>
      </c>
      <c r="Q268" s="22">
        <f t="shared" ref="Q268:Q269" si="157">P268*2</f>
        <v>0</v>
      </c>
      <c r="R268" s="23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 thickBot="1" x14ac:dyDescent="0.35">
      <c r="A269" s="230"/>
      <c r="B269" s="217" t="s">
        <v>14</v>
      </c>
      <c r="C269" s="161"/>
      <c r="D269" s="25">
        <f>ROUND(C269/12,2)</f>
        <v>0</v>
      </c>
      <c r="E269" s="25">
        <f>D269*2</f>
        <v>0</v>
      </c>
      <c r="F269" s="26"/>
      <c r="G269" s="24"/>
      <c r="H269" s="25">
        <f>ROUND(G269/12,2)</f>
        <v>0</v>
      </c>
      <c r="I269" s="25">
        <f>H269*2</f>
        <v>0</v>
      </c>
      <c r="J269" s="26"/>
      <c r="K269" s="161"/>
      <c r="L269" s="25">
        <f>ROUND(K269/12,2)</f>
        <v>0</v>
      </c>
      <c r="M269" s="25">
        <f>L269*2</f>
        <v>0</v>
      </c>
      <c r="N269" s="26"/>
      <c r="O269" s="271">
        <f>SUM(K269,C269,G269)</f>
        <v>0</v>
      </c>
      <c r="P269" s="28">
        <f t="shared" si="156"/>
        <v>0</v>
      </c>
      <c r="Q269" s="28">
        <f t="shared" si="157"/>
        <v>0</v>
      </c>
      <c r="R269" s="29"/>
      <c r="S269" s="6"/>
      <c r="T269" s="6"/>
      <c r="U269" s="6"/>
      <c r="V269" s="6"/>
      <c r="W269" s="6"/>
      <c r="X269" s="6"/>
      <c r="Y269" s="6"/>
      <c r="Z269" s="6"/>
    </row>
    <row r="270" spans="1:26" ht="18.75" customHeight="1" x14ac:dyDescent="0.3">
      <c r="A270" s="47" t="s">
        <v>92</v>
      </c>
      <c r="B270" s="48" t="s">
        <v>12</v>
      </c>
      <c r="C270" s="165">
        <f t="shared" ref="C270:D272" si="158">SUM(C259,C263,C267)</f>
        <v>18325</v>
      </c>
      <c r="D270" s="50">
        <f t="shared" si="158"/>
        <v>1018.06</v>
      </c>
      <c r="E270" s="50"/>
      <c r="F270" s="51">
        <f>ROUND(SUM(D270,E271:E272),2)</f>
        <v>1021.56</v>
      </c>
      <c r="G270" s="49">
        <f t="shared" ref="G270:H272" si="159">SUM(G259,G263,G267)</f>
        <v>16252</v>
      </c>
      <c r="H270" s="50">
        <f t="shared" si="159"/>
        <v>902.89</v>
      </c>
      <c r="I270" s="50"/>
      <c r="J270" s="51">
        <f>ROUND(SUM(H270,I271:I272),2)</f>
        <v>904.39</v>
      </c>
      <c r="K270" s="165">
        <f t="shared" ref="K270:L272" si="160">SUM(K259,K263,K267)</f>
        <v>118</v>
      </c>
      <c r="L270" s="50">
        <f t="shared" si="160"/>
        <v>6.5500000000000007</v>
      </c>
      <c r="M270" s="50"/>
      <c r="N270" s="51">
        <f>ROUND(SUM(L270,M271:M272),2)</f>
        <v>6.55</v>
      </c>
      <c r="O270" s="67">
        <f t="shared" ref="O270:P270" si="161">SUM(O259,O263,O267)</f>
        <v>34695</v>
      </c>
      <c r="P270" s="50">
        <f t="shared" si="161"/>
        <v>963.75</v>
      </c>
      <c r="Q270" s="50"/>
      <c r="R270" s="51">
        <f>ROUND(SUM(P270,Q271:Q272),2)</f>
        <v>966.25</v>
      </c>
      <c r="S270" s="6"/>
      <c r="T270" s="6"/>
      <c r="U270" s="6"/>
      <c r="V270" s="6"/>
      <c r="W270" s="6"/>
      <c r="X270" s="6"/>
      <c r="Y270" s="6"/>
      <c r="Z270" s="6"/>
    </row>
    <row r="271" spans="1:26" ht="18.75" customHeight="1" x14ac:dyDescent="0.3">
      <c r="A271" s="52"/>
      <c r="B271" s="48" t="s">
        <v>13</v>
      </c>
      <c r="C271" s="165">
        <f t="shared" si="158"/>
        <v>21</v>
      </c>
      <c r="D271" s="50">
        <f t="shared" si="158"/>
        <v>1.75</v>
      </c>
      <c r="E271" s="50">
        <f>SUM(E260,E264,E268)</f>
        <v>3.5</v>
      </c>
      <c r="F271" s="53"/>
      <c r="G271" s="49">
        <f t="shared" si="159"/>
        <v>9</v>
      </c>
      <c r="H271" s="50">
        <f t="shared" si="159"/>
        <v>0.75</v>
      </c>
      <c r="I271" s="50">
        <f>SUM(I260,I264,I268)</f>
        <v>1.5</v>
      </c>
      <c r="J271" s="53"/>
      <c r="K271" s="165">
        <f t="shared" si="160"/>
        <v>0</v>
      </c>
      <c r="L271" s="50">
        <f t="shared" si="160"/>
        <v>0</v>
      </c>
      <c r="M271" s="50">
        <f>SUM(M260,M264,M268)</f>
        <v>0</v>
      </c>
      <c r="N271" s="53"/>
      <c r="O271" s="67">
        <f t="shared" ref="O271:Q271" si="162">SUM(O260,O264,O268)</f>
        <v>30</v>
      </c>
      <c r="P271" s="50">
        <f t="shared" si="162"/>
        <v>1.25</v>
      </c>
      <c r="Q271" s="50">
        <f t="shared" si="162"/>
        <v>2.5</v>
      </c>
      <c r="R271" s="53"/>
      <c r="S271" s="6"/>
      <c r="T271" s="6"/>
      <c r="U271" s="6"/>
      <c r="V271" s="6"/>
      <c r="W271" s="6"/>
      <c r="X271" s="6"/>
      <c r="Y271" s="6"/>
      <c r="Z271" s="6"/>
    </row>
    <row r="272" spans="1:26" ht="18.75" customHeight="1" thickBot="1" x14ac:dyDescent="0.35">
      <c r="A272" s="54"/>
      <c r="B272" s="55" t="s">
        <v>14</v>
      </c>
      <c r="C272" s="166">
        <f t="shared" si="158"/>
        <v>0</v>
      </c>
      <c r="D272" s="57">
        <f t="shared" si="158"/>
        <v>0</v>
      </c>
      <c r="E272" s="57">
        <f>SUM(E261,E265,E269)</f>
        <v>0</v>
      </c>
      <c r="F272" s="58"/>
      <c r="G272" s="56">
        <f t="shared" si="159"/>
        <v>0</v>
      </c>
      <c r="H272" s="57">
        <f t="shared" si="159"/>
        <v>0</v>
      </c>
      <c r="I272" s="57">
        <f>SUM(I261,I265,I269)</f>
        <v>0</v>
      </c>
      <c r="J272" s="58"/>
      <c r="K272" s="166">
        <f t="shared" si="160"/>
        <v>0</v>
      </c>
      <c r="L272" s="57">
        <f t="shared" si="160"/>
        <v>0</v>
      </c>
      <c r="M272" s="57">
        <f>SUM(M261,M265,M269)</f>
        <v>0</v>
      </c>
      <c r="N272" s="58"/>
      <c r="O272" s="68">
        <f t="shared" ref="O272:Q272" si="163">SUM(O261,O265,O269)</f>
        <v>0</v>
      </c>
      <c r="P272" s="57">
        <f t="shared" si="163"/>
        <v>0</v>
      </c>
      <c r="Q272" s="57">
        <f t="shared" si="163"/>
        <v>0</v>
      </c>
      <c r="R272" s="58"/>
      <c r="S272" s="6"/>
      <c r="T272" s="6"/>
      <c r="U272" s="6"/>
      <c r="V272" s="6"/>
      <c r="W272" s="6"/>
      <c r="X272" s="6"/>
      <c r="Y272" s="6"/>
      <c r="Z272" s="6"/>
    </row>
    <row r="273" spans="1:26" ht="18.75" customHeight="1" x14ac:dyDescent="0.3">
      <c r="A273" s="69"/>
      <c r="B273" s="70"/>
      <c r="C273" s="168"/>
      <c r="D273" s="72"/>
      <c r="E273" s="72"/>
      <c r="F273" s="72"/>
      <c r="G273" s="71"/>
      <c r="H273" s="72"/>
      <c r="I273" s="72"/>
      <c r="J273" s="72"/>
      <c r="K273" s="168"/>
      <c r="L273" s="72"/>
      <c r="M273" s="72"/>
      <c r="N273" s="72"/>
      <c r="O273" s="71"/>
      <c r="P273" s="72"/>
      <c r="Q273" s="72"/>
      <c r="R273" s="72"/>
      <c r="S273" s="6"/>
      <c r="T273" s="6"/>
      <c r="U273" s="6"/>
      <c r="V273" s="6"/>
      <c r="W273" s="6"/>
      <c r="X273" s="6"/>
      <c r="Y273" s="6"/>
      <c r="Z273" s="6"/>
    </row>
    <row r="274" spans="1:26" ht="18.75" customHeight="1" x14ac:dyDescent="0.3">
      <c r="A274" s="59" t="s">
        <v>93</v>
      </c>
      <c r="B274" s="60"/>
      <c r="C274" s="167"/>
      <c r="D274" s="62"/>
      <c r="E274" s="62"/>
      <c r="F274" s="63"/>
      <c r="G274" s="61"/>
      <c r="H274" s="62"/>
      <c r="I274" s="62"/>
      <c r="J274" s="63"/>
      <c r="K274" s="167"/>
      <c r="L274" s="62"/>
      <c r="M274" s="62"/>
      <c r="N274" s="63"/>
      <c r="O274" s="64"/>
      <c r="P274" s="62"/>
      <c r="Q274" s="62"/>
      <c r="R274" s="65"/>
      <c r="S274" s="6"/>
      <c r="T274" s="6"/>
      <c r="U274" s="6"/>
      <c r="V274" s="6"/>
      <c r="W274" s="6"/>
      <c r="X274" s="6"/>
      <c r="Y274" s="6"/>
      <c r="Z274" s="6"/>
    </row>
    <row r="275" spans="1:26" ht="18.75" customHeight="1" x14ac:dyDescent="0.3">
      <c r="A275" s="74" t="s">
        <v>94</v>
      </c>
      <c r="B275" s="233"/>
      <c r="C275" s="160"/>
      <c r="D275" s="19"/>
      <c r="E275" s="19"/>
      <c r="F275" s="20"/>
      <c r="G275" s="18"/>
      <c r="H275" s="19"/>
      <c r="I275" s="19"/>
      <c r="J275" s="20"/>
      <c r="K275" s="160"/>
      <c r="L275" s="19"/>
      <c r="M275" s="19"/>
      <c r="N275" s="20"/>
      <c r="O275" s="38"/>
      <c r="P275" s="22"/>
      <c r="Q275" s="22"/>
      <c r="R275" s="23"/>
      <c r="S275" s="6"/>
      <c r="T275" s="6"/>
      <c r="U275" s="6"/>
      <c r="V275" s="6"/>
      <c r="W275" s="6"/>
      <c r="X275" s="6"/>
      <c r="Y275" s="6"/>
      <c r="Z275" s="6"/>
    </row>
    <row r="276" spans="1:26" ht="18.75" customHeight="1" x14ac:dyDescent="0.3">
      <c r="A276" s="214" t="s">
        <v>11</v>
      </c>
      <c r="B276" s="215" t="s">
        <v>12</v>
      </c>
      <c r="C276" s="160">
        <v>8664</v>
      </c>
      <c r="D276" s="19">
        <f>ROUND(C276/18,2)</f>
        <v>481.33</v>
      </c>
      <c r="E276" s="19"/>
      <c r="F276" s="20">
        <f>SUM(D276,E277:E278)</f>
        <v>481.33</v>
      </c>
      <c r="G276" s="18">
        <v>6724</v>
      </c>
      <c r="H276" s="19">
        <f>ROUND(G276/18,2)</f>
        <v>373.56</v>
      </c>
      <c r="I276" s="19"/>
      <c r="J276" s="20">
        <f>SUM(H276,I277:I278)</f>
        <v>373.56</v>
      </c>
      <c r="K276" s="160">
        <v>457</v>
      </c>
      <c r="L276" s="19">
        <f>ROUND(K276/18,2)</f>
        <v>25.39</v>
      </c>
      <c r="M276" s="19"/>
      <c r="N276" s="20">
        <f>SUM(L276,M277:M278)</f>
        <v>25.39</v>
      </c>
      <c r="O276" s="21">
        <f>SUM(K276,C276,G276)</f>
        <v>15845</v>
      </c>
      <c r="P276" s="22">
        <f>ROUND(O276/36,2)</f>
        <v>440.14</v>
      </c>
      <c r="Q276" s="22"/>
      <c r="R276" s="23">
        <f>SUM(P276,Q277:Q278)</f>
        <v>440.14</v>
      </c>
      <c r="S276" s="6"/>
      <c r="T276" s="6"/>
      <c r="U276" s="6"/>
      <c r="V276" s="6"/>
      <c r="W276" s="6"/>
      <c r="X276" s="6"/>
      <c r="Y276" s="6"/>
      <c r="Z276" s="6"/>
    </row>
    <row r="277" spans="1:26" ht="18.75" customHeight="1" x14ac:dyDescent="0.3">
      <c r="A277" s="225"/>
      <c r="B277" s="215" t="s">
        <v>13</v>
      </c>
      <c r="C277" s="160"/>
      <c r="D277" s="19">
        <f>ROUND(C277/12,2)</f>
        <v>0</v>
      </c>
      <c r="E277" s="19">
        <f>D277*2</f>
        <v>0</v>
      </c>
      <c r="F277" s="20"/>
      <c r="G277" s="18"/>
      <c r="H277" s="19">
        <f>ROUND(G277/12,2)</f>
        <v>0</v>
      </c>
      <c r="I277" s="19">
        <f>H277*2</f>
        <v>0</v>
      </c>
      <c r="J277" s="20"/>
      <c r="K277" s="160"/>
      <c r="L277" s="19">
        <f>ROUND(K277/12,2)</f>
        <v>0</v>
      </c>
      <c r="M277" s="19">
        <f>L277*2</f>
        <v>0</v>
      </c>
      <c r="N277" s="20"/>
      <c r="O277" s="21">
        <f>SUM(K277,C277,G277)</f>
        <v>0</v>
      </c>
      <c r="P277" s="22">
        <f t="shared" ref="P277:P278" si="164">ROUND(O277/24,2)</f>
        <v>0</v>
      </c>
      <c r="Q277" s="22">
        <f t="shared" ref="Q277:Q278" si="165">P277*2</f>
        <v>0</v>
      </c>
      <c r="R277" s="23"/>
      <c r="S277" s="6"/>
      <c r="T277" s="6"/>
      <c r="U277" s="6"/>
      <c r="V277" s="6"/>
      <c r="W277" s="6"/>
      <c r="X277" s="6"/>
      <c r="Y277" s="6"/>
      <c r="Z277" s="6"/>
    </row>
    <row r="278" spans="1:26" ht="18.75" customHeight="1" thickBot="1" x14ac:dyDescent="0.35">
      <c r="A278" s="230"/>
      <c r="B278" s="217" t="s">
        <v>14</v>
      </c>
      <c r="C278" s="161"/>
      <c r="D278" s="25">
        <f>ROUND(C278/12,2)</f>
        <v>0</v>
      </c>
      <c r="E278" s="25">
        <f>D278*2</f>
        <v>0</v>
      </c>
      <c r="F278" s="26"/>
      <c r="G278" s="24"/>
      <c r="H278" s="25">
        <f>ROUND(G278/12,2)</f>
        <v>0</v>
      </c>
      <c r="I278" s="25">
        <f>H278*2</f>
        <v>0</v>
      </c>
      <c r="J278" s="26"/>
      <c r="K278" s="161"/>
      <c r="L278" s="25">
        <f>ROUND(K278/12,2)</f>
        <v>0</v>
      </c>
      <c r="M278" s="25">
        <f>L278*2</f>
        <v>0</v>
      </c>
      <c r="N278" s="26"/>
      <c r="O278" s="271">
        <f>SUM(K278,C278,G278)</f>
        <v>0</v>
      </c>
      <c r="P278" s="28">
        <f t="shared" si="164"/>
        <v>0</v>
      </c>
      <c r="Q278" s="28">
        <f t="shared" si="165"/>
        <v>0</v>
      </c>
      <c r="R278" s="29"/>
      <c r="S278" s="6"/>
      <c r="T278" s="6"/>
      <c r="U278" s="6"/>
      <c r="V278" s="6"/>
      <c r="W278" s="6"/>
      <c r="X278" s="6"/>
      <c r="Y278" s="6"/>
      <c r="Z278" s="6"/>
    </row>
    <row r="279" spans="1:26" ht="18.75" customHeight="1" x14ac:dyDescent="0.3">
      <c r="A279" s="218" t="s">
        <v>95</v>
      </c>
      <c r="B279" s="234"/>
      <c r="C279" s="163"/>
      <c r="D279" s="220"/>
      <c r="E279" s="220"/>
      <c r="F279" s="221"/>
      <c r="G279" s="157"/>
      <c r="H279" s="220"/>
      <c r="I279" s="220"/>
      <c r="J279" s="221"/>
      <c r="K279" s="163"/>
      <c r="L279" s="220"/>
      <c r="M279" s="220"/>
      <c r="N279" s="221"/>
      <c r="O279" s="34"/>
      <c r="P279" s="32"/>
      <c r="Q279" s="32"/>
      <c r="R279" s="33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3">
      <c r="A280" s="214" t="s">
        <v>11</v>
      </c>
      <c r="B280" s="215" t="s">
        <v>12</v>
      </c>
      <c r="C280" s="160">
        <v>593</v>
      </c>
      <c r="D280" s="19">
        <f>ROUND(C280/18,2)</f>
        <v>32.94</v>
      </c>
      <c r="E280" s="19"/>
      <c r="F280" s="20">
        <f>SUM(D280,E281:E282)</f>
        <v>32.94</v>
      </c>
      <c r="G280" s="18">
        <v>702</v>
      </c>
      <c r="H280" s="19">
        <f>ROUND(G280/18,2)</f>
        <v>39</v>
      </c>
      <c r="I280" s="19"/>
      <c r="J280" s="20">
        <f>SUM(H280,I281:I282)</f>
        <v>39</v>
      </c>
      <c r="K280" s="160">
        <v>20</v>
      </c>
      <c r="L280" s="19">
        <f>ROUND(K280/18,2)</f>
        <v>1.1100000000000001</v>
      </c>
      <c r="M280" s="19"/>
      <c r="N280" s="20">
        <f>SUM(L280,M281:M282)</f>
        <v>1.1100000000000001</v>
      </c>
      <c r="O280" s="21">
        <f>SUM(K280,C280,G280)</f>
        <v>1315</v>
      </c>
      <c r="P280" s="22">
        <f>ROUND(O280/36,2)</f>
        <v>36.53</v>
      </c>
      <c r="Q280" s="22"/>
      <c r="R280" s="23">
        <f>SUM(P280,Q281:Q282)</f>
        <v>36.53</v>
      </c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3">
      <c r="A281" s="214"/>
      <c r="B281" s="215" t="s">
        <v>13</v>
      </c>
      <c r="C281" s="160"/>
      <c r="D281" s="19">
        <f>ROUND(C281/12,2)</f>
        <v>0</v>
      </c>
      <c r="E281" s="19">
        <f>D281*2</f>
        <v>0</v>
      </c>
      <c r="F281" s="20"/>
      <c r="G281" s="18"/>
      <c r="H281" s="19">
        <f>ROUND(G281/12,2)</f>
        <v>0</v>
      </c>
      <c r="I281" s="19">
        <f>H281*2</f>
        <v>0</v>
      </c>
      <c r="J281" s="20"/>
      <c r="K281" s="160"/>
      <c r="L281" s="19">
        <f>ROUND(K281/12,2)</f>
        <v>0</v>
      </c>
      <c r="M281" s="19">
        <f>L281*2</f>
        <v>0</v>
      </c>
      <c r="N281" s="20"/>
      <c r="O281" s="21">
        <f>SUM(K281,C281,G281)</f>
        <v>0</v>
      </c>
      <c r="P281" s="22">
        <f t="shared" ref="P281:P282" si="166">ROUND(O281/24,2)</f>
        <v>0</v>
      </c>
      <c r="Q281" s="22">
        <f t="shared" ref="Q281:Q282" si="167">P281*2</f>
        <v>0</v>
      </c>
      <c r="R281" s="23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 thickBot="1" x14ac:dyDescent="0.35">
      <c r="A282" s="216"/>
      <c r="B282" s="217" t="s">
        <v>14</v>
      </c>
      <c r="C282" s="161"/>
      <c r="D282" s="25">
        <f>ROUND(C282/12,2)</f>
        <v>0</v>
      </c>
      <c r="E282" s="25">
        <f>D282*2</f>
        <v>0</v>
      </c>
      <c r="F282" s="26"/>
      <c r="G282" s="24"/>
      <c r="H282" s="25">
        <f>ROUND(G282/12,2)</f>
        <v>0</v>
      </c>
      <c r="I282" s="25">
        <f>H282*2</f>
        <v>0</v>
      </c>
      <c r="J282" s="26"/>
      <c r="K282" s="161"/>
      <c r="L282" s="25">
        <f>ROUND(K282/12,2)</f>
        <v>0</v>
      </c>
      <c r="M282" s="25">
        <f>L282*2</f>
        <v>0</v>
      </c>
      <c r="N282" s="26"/>
      <c r="O282" s="271">
        <f>SUM(K282,C282,G282)</f>
        <v>0</v>
      </c>
      <c r="P282" s="28">
        <f t="shared" si="166"/>
        <v>0</v>
      </c>
      <c r="Q282" s="28">
        <f t="shared" si="167"/>
        <v>0</v>
      </c>
      <c r="R282" s="29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x14ac:dyDescent="0.3">
      <c r="A283" s="235" t="s">
        <v>96</v>
      </c>
      <c r="B283" s="234"/>
      <c r="C283" s="163"/>
      <c r="D283" s="220"/>
      <c r="E283" s="220"/>
      <c r="F283" s="221"/>
      <c r="G283" s="157"/>
      <c r="H283" s="220"/>
      <c r="I283" s="220"/>
      <c r="J283" s="221"/>
      <c r="K283" s="163"/>
      <c r="L283" s="220"/>
      <c r="M283" s="220"/>
      <c r="N283" s="221"/>
      <c r="O283" s="34"/>
      <c r="P283" s="32"/>
      <c r="Q283" s="32"/>
      <c r="R283" s="33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3">
      <c r="A284" s="214" t="s">
        <v>11</v>
      </c>
      <c r="B284" s="215" t="s">
        <v>12</v>
      </c>
      <c r="C284" s="160"/>
      <c r="D284" s="19">
        <f>ROUND(C284/18,2)</f>
        <v>0</v>
      </c>
      <c r="E284" s="19"/>
      <c r="F284" s="20">
        <f>SUM(D284,E285:E286)</f>
        <v>0</v>
      </c>
      <c r="G284" s="18"/>
      <c r="H284" s="19">
        <f>ROUND(G284/18,2)</f>
        <v>0</v>
      </c>
      <c r="I284" s="19"/>
      <c r="J284" s="20">
        <f>SUM(H284,I285:I286)</f>
        <v>0</v>
      </c>
      <c r="K284" s="160"/>
      <c r="L284" s="19">
        <f>ROUND(K284/18,2)</f>
        <v>0</v>
      </c>
      <c r="M284" s="19"/>
      <c r="N284" s="20">
        <f>SUM(L284,M285:M286)</f>
        <v>0</v>
      </c>
      <c r="O284" s="21">
        <f>SUM(K284,C284,G284)</f>
        <v>0</v>
      </c>
      <c r="P284" s="22">
        <f>ROUND(O284/36,2)</f>
        <v>0</v>
      </c>
      <c r="Q284" s="22"/>
      <c r="R284" s="23">
        <f>SUM(P284,Q285:Q286)</f>
        <v>0</v>
      </c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3">
      <c r="A285" s="214"/>
      <c r="B285" s="215" t="s">
        <v>13</v>
      </c>
      <c r="C285" s="160"/>
      <c r="D285" s="19">
        <f>ROUND(C285/12,2)</f>
        <v>0</v>
      </c>
      <c r="E285" s="19">
        <f>D285*2</f>
        <v>0</v>
      </c>
      <c r="F285" s="20"/>
      <c r="G285" s="18"/>
      <c r="H285" s="19">
        <f>ROUND(G285/12,2)</f>
        <v>0</v>
      </c>
      <c r="I285" s="19">
        <f>H285*2</f>
        <v>0</v>
      </c>
      <c r="J285" s="20"/>
      <c r="K285" s="160"/>
      <c r="L285" s="19">
        <f>ROUND(K285/12,2)</f>
        <v>0</v>
      </c>
      <c r="M285" s="19">
        <f>L285*2</f>
        <v>0</v>
      </c>
      <c r="N285" s="20"/>
      <c r="O285" s="21">
        <f>SUM(K285,C285,G285)</f>
        <v>0</v>
      </c>
      <c r="P285" s="22">
        <f t="shared" ref="P285:P286" si="168">ROUND(O285/24,2)</f>
        <v>0</v>
      </c>
      <c r="Q285" s="22">
        <f t="shared" ref="Q285:Q286" si="169">P285*2</f>
        <v>0</v>
      </c>
      <c r="R285" s="23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thickBot="1" x14ac:dyDescent="0.35">
      <c r="A286" s="216"/>
      <c r="B286" s="217" t="s">
        <v>14</v>
      </c>
      <c r="C286" s="161"/>
      <c r="D286" s="25">
        <f>ROUND(C286/12,2)</f>
        <v>0</v>
      </c>
      <c r="E286" s="25">
        <f>D286*2</f>
        <v>0</v>
      </c>
      <c r="F286" s="26"/>
      <c r="G286" s="24"/>
      <c r="H286" s="25">
        <f>ROUND(G286/12,2)</f>
        <v>0</v>
      </c>
      <c r="I286" s="25">
        <f>H286*2</f>
        <v>0</v>
      </c>
      <c r="J286" s="26"/>
      <c r="K286" s="161"/>
      <c r="L286" s="25">
        <f>ROUND(K286/12,2)</f>
        <v>0</v>
      </c>
      <c r="M286" s="25">
        <f>L286*2</f>
        <v>0</v>
      </c>
      <c r="N286" s="26"/>
      <c r="O286" s="271">
        <f>SUM(K286,C286,G286)</f>
        <v>0</v>
      </c>
      <c r="P286" s="28">
        <f t="shared" si="168"/>
        <v>0</v>
      </c>
      <c r="Q286" s="28">
        <f t="shared" si="169"/>
        <v>0</v>
      </c>
      <c r="R286" s="29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3">
      <c r="A287" s="47" t="s">
        <v>97</v>
      </c>
      <c r="B287" s="48" t="s">
        <v>12</v>
      </c>
      <c r="C287" s="165">
        <f t="shared" ref="C287:D289" si="170">SUM(C276,C280,C284)</f>
        <v>9257</v>
      </c>
      <c r="D287" s="50">
        <f t="shared" si="170"/>
        <v>514.27</v>
      </c>
      <c r="E287" s="50"/>
      <c r="F287" s="51">
        <f>ROUND(SUM(D287,E288:E289),2)</f>
        <v>514.27</v>
      </c>
      <c r="G287" s="49">
        <f t="shared" ref="G287:H289" si="171">SUM(G276,G280,G284)</f>
        <v>7426</v>
      </c>
      <c r="H287" s="50">
        <f t="shared" si="171"/>
        <v>412.56</v>
      </c>
      <c r="I287" s="50"/>
      <c r="J287" s="51">
        <f>ROUND(SUM(H287,I288:I289),2)</f>
        <v>412.56</v>
      </c>
      <c r="K287" s="165">
        <f t="shared" ref="K287:L289" si="172">SUM(K276,K280,K284)</f>
        <v>477</v>
      </c>
      <c r="L287" s="50">
        <f t="shared" si="172"/>
        <v>26.5</v>
      </c>
      <c r="M287" s="50"/>
      <c r="N287" s="51">
        <f>ROUND(SUM(L287,M288:M289),2)</f>
        <v>26.5</v>
      </c>
      <c r="O287" s="49">
        <f>SUM(O276,O280,O284)</f>
        <v>17160</v>
      </c>
      <c r="P287" s="50">
        <f t="shared" ref="P287" si="173">SUM(P276,P280,P284)</f>
        <v>476.66999999999996</v>
      </c>
      <c r="Q287" s="50"/>
      <c r="R287" s="51">
        <f>ROUND(SUM(P287,Q288:Q289),2)</f>
        <v>476.67</v>
      </c>
      <c r="S287" s="4"/>
      <c r="T287" s="4"/>
      <c r="U287" s="4"/>
      <c r="V287" s="4"/>
      <c r="W287" s="4"/>
      <c r="X287" s="4"/>
      <c r="Y287" s="4"/>
      <c r="Z287" s="4"/>
    </row>
    <row r="288" spans="1:26" ht="18.75" customHeight="1" x14ac:dyDescent="0.3">
      <c r="A288" s="52"/>
      <c r="B288" s="48" t="s">
        <v>13</v>
      </c>
      <c r="C288" s="165">
        <f t="shared" si="170"/>
        <v>0</v>
      </c>
      <c r="D288" s="50">
        <f t="shared" si="170"/>
        <v>0</v>
      </c>
      <c r="E288" s="50">
        <f>SUM(E277,E281,E285)</f>
        <v>0</v>
      </c>
      <c r="F288" s="53"/>
      <c r="G288" s="49">
        <f t="shared" si="171"/>
        <v>0</v>
      </c>
      <c r="H288" s="50">
        <f t="shared" si="171"/>
        <v>0</v>
      </c>
      <c r="I288" s="50">
        <f>SUM(I277,I281,I285)</f>
        <v>0</v>
      </c>
      <c r="J288" s="53"/>
      <c r="K288" s="165">
        <f t="shared" si="172"/>
        <v>0</v>
      </c>
      <c r="L288" s="50">
        <f t="shared" si="172"/>
        <v>0</v>
      </c>
      <c r="M288" s="50">
        <f>SUM(M277,M281,M285)</f>
        <v>0</v>
      </c>
      <c r="N288" s="53"/>
      <c r="O288" s="49">
        <f t="shared" ref="O288:Q288" si="174">SUM(O277,O281,O285)</f>
        <v>0</v>
      </c>
      <c r="P288" s="50">
        <f t="shared" si="174"/>
        <v>0</v>
      </c>
      <c r="Q288" s="50">
        <f t="shared" si="174"/>
        <v>0</v>
      </c>
      <c r="R288" s="53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 thickBot="1" x14ac:dyDescent="0.35">
      <c r="A289" s="54"/>
      <c r="B289" s="55" t="s">
        <v>14</v>
      </c>
      <c r="C289" s="166">
        <f t="shared" si="170"/>
        <v>0</v>
      </c>
      <c r="D289" s="57">
        <f t="shared" si="170"/>
        <v>0</v>
      </c>
      <c r="E289" s="57">
        <f>SUM(E278,E282,E286)</f>
        <v>0</v>
      </c>
      <c r="F289" s="58"/>
      <c r="G289" s="56">
        <f t="shared" si="171"/>
        <v>0</v>
      </c>
      <c r="H289" s="57">
        <f t="shared" si="171"/>
        <v>0</v>
      </c>
      <c r="I289" s="57">
        <f>SUM(I278,I282,I286)</f>
        <v>0</v>
      </c>
      <c r="J289" s="58"/>
      <c r="K289" s="166">
        <f t="shared" si="172"/>
        <v>0</v>
      </c>
      <c r="L289" s="57">
        <f t="shared" si="172"/>
        <v>0</v>
      </c>
      <c r="M289" s="57">
        <f>SUM(M278,M282,M286)</f>
        <v>0</v>
      </c>
      <c r="N289" s="58"/>
      <c r="O289" s="56">
        <f t="shared" ref="O289:Q289" si="175">SUM(O278,O282,O286)</f>
        <v>0</v>
      </c>
      <c r="P289" s="57">
        <f t="shared" si="175"/>
        <v>0</v>
      </c>
      <c r="Q289" s="57">
        <f t="shared" si="175"/>
        <v>0</v>
      </c>
      <c r="R289" s="58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 x14ac:dyDescent="0.3">
      <c r="A290" s="75" t="s">
        <v>98</v>
      </c>
      <c r="B290" s="76" t="s">
        <v>12</v>
      </c>
      <c r="C290" s="169">
        <f>SUM(C252,C270,C287)</f>
        <v>383680</v>
      </c>
      <c r="D290" s="78">
        <f>SUM(D252,D270,D287)</f>
        <v>21315.550000000003</v>
      </c>
      <c r="E290" s="78"/>
      <c r="F290" s="79">
        <f>ROUND(SUM(D290,E291:E293),2)</f>
        <v>21804.65</v>
      </c>
      <c r="G290" s="77">
        <f>SUM(G252,G270,G287)</f>
        <v>360169</v>
      </c>
      <c r="H290" s="78">
        <f>SUM(H252,H270,H287)</f>
        <v>20009.420000000002</v>
      </c>
      <c r="I290" s="78"/>
      <c r="J290" s="79">
        <f>ROUND(SUM(H290,I291:I293),2)</f>
        <v>20707.75</v>
      </c>
      <c r="K290" s="169">
        <f>SUM(K252,K270,K287)</f>
        <v>6634</v>
      </c>
      <c r="L290" s="78">
        <f>SUM(L252,L270,L287)</f>
        <v>368.56</v>
      </c>
      <c r="M290" s="78"/>
      <c r="N290" s="79">
        <f>ROUND(SUM(L290,M291:M293),2)</f>
        <v>396.8</v>
      </c>
      <c r="O290" s="80">
        <f>SUM(O252,O270,O287)</f>
        <v>750483</v>
      </c>
      <c r="P290" s="78">
        <f>SUM(P252,P270,P287)</f>
        <v>20846.75</v>
      </c>
      <c r="Q290" s="78"/>
      <c r="R290" s="79">
        <f>ROUND(SUM(P290,Q291:Q293),2)</f>
        <v>21454.63</v>
      </c>
      <c r="S290" s="6"/>
      <c r="T290" s="6"/>
      <c r="U290" s="6"/>
      <c r="V290" s="6"/>
      <c r="W290" s="6"/>
      <c r="X290" s="6"/>
      <c r="Y290" s="6"/>
      <c r="Z290" s="6"/>
    </row>
    <row r="291" spans="1:26" ht="18.75" customHeight="1" x14ac:dyDescent="0.3">
      <c r="A291" s="81"/>
      <c r="B291" s="82" t="s">
        <v>68</v>
      </c>
      <c r="C291" s="170">
        <f>SUM(C253)</f>
        <v>0</v>
      </c>
      <c r="D291" s="84">
        <f>SUM(D253)</f>
        <v>0</v>
      </c>
      <c r="E291" s="84">
        <f>SUM(E253)</f>
        <v>0</v>
      </c>
      <c r="F291" s="85"/>
      <c r="G291" s="83">
        <f>SUM(G253)</f>
        <v>0</v>
      </c>
      <c r="H291" s="84">
        <f>SUM(H253)</f>
        <v>0</v>
      </c>
      <c r="I291" s="84">
        <f>SUM(I253)</f>
        <v>0</v>
      </c>
      <c r="J291" s="85"/>
      <c r="K291" s="170">
        <f>SUM(K253)</f>
        <v>0</v>
      </c>
      <c r="L291" s="84">
        <f>SUM(L253)</f>
        <v>0</v>
      </c>
      <c r="M291" s="84">
        <f>SUM(M253)</f>
        <v>0</v>
      </c>
      <c r="N291" s="85"/>
      <c r="O291" s="86">
        <f>SUM(O253)</f>
        <v>0</v>
      </c>
      <c r="P291" s="84">
        <f>SUM(P253)</f>
        <v>0</v>
      </c>
      <c r="Q291" s="84">
        <f>SUM(Q253)</f>
        <v>0</v>
      </c>
      <c r="R291" s="85"/>
      <c r="S291" s="6"/>
      <c r="T291" s="6"/>
      <c r="U291" s="6"/>
      <c r="V291" s="6"/>
      <c r="W291" s="6"/>
      <c r="X291" s="6"/>
      <c r="Y291" s="6"/>
      <c r="Z291" s="6"/>
    </row>
    <row r="292" spans="1:26" ht="18.75" customHeight="1" x14ac:dyDescent="0.3">
      <c r="A292" s="81"/>
      <c r="B292" s="82" t="s">
        <v>13</v>
      </c>
      <c r="C292" s="170">
        <f t="shared" ref="C292:E293" si="176">SUM(C254,C271,C288)</f>
        <v>2249</v>
      </c>
      <c r="D292" s="84">
        <f t="shared" si="176"/>
        <v>187.40999999999997</v>
      </c>
      <c r="E292" s="84">
        <f t="shared" si="176"/>
        <v>289.02599999999995</v>
      </c>
      <c r="F292" s="85"/>
      <c r="G292" s="83">
        <f t="shared" ref="G292:I293" si="177">SUM(G254,G271,G288)</f>
        <v>3177</v>
      </c>
      <c r="H292" s="84">
        <f t="shared" si="177"/>
        <v>264.75</v>
      </c>
      <c r="I292" s="84">
        <f t="shared" si="177"/>
        <v>399.92599999999999</v>
      </c>
      <c r="J292" s="85"/>
      <c r="K292" s="170">
        <f t="shared" ref="K292:M293" si="178">SUM(K254,K271,K288)</f>
        <v>185</v>
      </c>
      <c r="L292" s="84">
        <f t="shared" si="178"/>
        <v>15.42</v>
      </c>
      <c r="M292" s="84">
        <f t="shared" si="178"/>
        <v>22.465</v>
      </c>
      <c r="N292" s="85"/>
      <c r="O292" s="86">
        <f t="shared" ref="O292:Q293" si="179">SUM(O254,O271,O288)</f>
        <v>5611</v>
      </c>
      <c r="P292" s="84">
        <f t="shared" si="179"/>
        <v>233.83</v>
      </c>
      <c r="Q292" s="84">
        <f t="shared" si="179"/>
        <v>355.77000000000004</v>
      </c>
      <c r="R292" s="85"/>
      <c r="S292" s="6"/>
      <c r="T292" s="6"/>
      <c r="U292" s="6"/>
      <c r="V292" s="6"/>
      <c r="W292" s="6"/>
      <c r="X292" s="6"/>
      <c r="Y292" s="6"/>
      <c r="Z292" s="6"/>
    </row>
    <row r="293" spans="1:26" ht="18.75" customHeight="1" thickBot="1" x14ac:dyDescent="0.35">
      <c r="A293" s="87"/>
      <c r="B293" s="88" t="s">
        <v>14</v>
      </c>
      <c r="C293" s="171">
        <f t="shared" si="176"/>
        <v>1518</v>
      </c>
      <c r="D293" s="90">
        <f t="shared" si="176"/>
        <v>126.51</v>
      </c>
      <c r="E293" s="90">
        <f t="shared" si="176"/>
        <v>200.07399999999998</v>
      </c>
      <c r="F293" s="91"/>
      <c r="G293" s="89">
        <f t="shared" si="177"/>
        <v>2245</v>
      </c>
      <c r="H293" s="90">
        <f t="shared" si="177"/>
        <v>187.09</v>
      </c>
      <c r="I293" s="90">
        <f t="shared" si="177"/>
        <v>298.404</v>
      </c>
      <c r="J293" s="91"/>
      <c r="K293" s="171">
        <f t="shared" si="178"/>
        <v>39</v>
      </c>
      <c r="L293" s="90">
        <f t="shared" si="178"/>
        <v>3.25</v>
      </c>
      <c r="M293" s="90">
        <f t="shared" si="178"/>
        <v>5.7750000000000004</v>
      </c>
      <c r="N293" s="91"/>
      <c r="O293" s="92">
        <f t="shared" si="179"/>
        <v>3802</v>
      </c>
      <c r="P293" s="90">
        <f t="shared" si="179"/>
        <v>158.41</v>
      </c>
      <c r="Q293" s="90">
        <f t="shared" si="179"/>
        <v>252.11300000000003</v>
      </c>
      <c r="R293" s="91"/>
      <c r="S293" s="6"/>
      <c r="T293" s="6"/>
      <c r="U293" s="6"/>
      <c r="V293" s="6"/>
      <c r="W293" s="6"/>
      <c r="X293" s="6"/>
      <c r="Y293" s="6"/>
      <c r="Z293" s="6"/>
    </row>
    <row r="294" spans="1:26" ht="18.75" customHeight="1" x14ac:dyDescent="0.3">
      <c r="A294" s="93"/>
      <c r="B294" s="6"/>
      <c r="C294" s="172"/>
      <c r="D294" s="95"/>
      <c r="E294" s="95"/>
      <c r="F294" s="95"/>
      <c r="G294" s="94"/>
      <c r="H294" s="95"/>
      <c r="I294" s="95"/>
      <c r="J294" s="95"/>
      <c r="K294" s="172"/>
      <c r="L294" s="95"/>
      <c r="M294" s="95"/>
      <c r="N294" s="95"/>
      <c r="O294" s="94"/>
      <c r="P294" s="95"/>
      <c r="Q294" s="95"/>
      <c r="R294" s="73"/>
      <c r="S294" s="6"/>
      <c r="T294" s="6"/>
      <c r="U294" s="6"/>
      <c r="V294" s="6"/>
      <c r="W294" s="6"/>
      <c r="X294" s="6"/>
      <c r="Y294" s="6"/>
      <c r="Z294" s="6"/>
    </row>
    <row r="295" spans="1:26" ht="18.75" customHeight="1" x14ac:dyDescent="0.3">
      <c r="A295" s="93"/>
      <c r="B295" s="6"/>
      <c r="C295" s="172"/>
      <c r="D295" s="95"/>
      <c r="E295" s="95"/>
      <c r="F295" s="95"/>
      <c r="G295" s="94"/>
      <c r="H295" s="95"/>
      <c r="I295" s="95"/>
      <c r="J295" s="95"/>
      <c r="K295" s="172"/>
      <c r="L295" s="95"/>
      <c r="M295" s="95"/>
      <c r="N295" s="95"/>
      <c r="O295" s="94"/>
      <c r="P295" s="95"/>
      <c r="Q295" s="95"/>
      <c r="R295" s="73"/>
      <c r="S295" s="6"/>
      <c r="T295" s="6"/>
      <c r="U295" s="6"/>
      <c r="V295" s="6"/>
      <c r="W295" s="6"/>
      <c r="X295" s="6"/>
      <c r="Y295" s="6"/>
      <c r="Z295" s="6"/>
    </row>
    <row r="296" spans="1:26" ht="18.75" customHeight="1" x14ac:dyDescent="0.3">
      <c r="A296" s="93"/>
      <c r="B296" s="6"/>
      <c r="C296" s="172"/>
      <c r="D296" s="95"/>
      <c r="E296" s="95"/>
      <c r="F296" s="95"/>
      <c r="G296" s="94"/>
      <c r="H296" s="95"/>
      <c r="I296" s="95"/>
      <c r="J296" s="95"/>
      <c r="K296" s="172"/>
      <c r="L296" s="95"/>
      <c r="M296" s="95"/>
      <c r="N296" s="95"/>
      <c r="O296" s="94"/>
      <c r="P296" s="95"/>
      <c r="Q296" s="95"/>
      <c r="R296" s="73"/>
      <c r="S296" s="6"/>
      <c r="T296" s="6"/>
      <c r="U296" s="6"/>
      <c r="V296" s="6"/>
      <c r="W296" s="6"/>
      <c r="X296" s="6"/>
      <c r="Y296" s="6"/>
      <c r="Z296" s="6"/>
    </row>
  </sheetData>
  <mergeCells count="6">
    <mergeCell ref="O2:R2"/>
    <mergeCell ref="A2:A3"/>
    <mergeCell ref="B2:B3"/>
    <mergeCell ref="G2:J2"/>
    <mergeCell ref="C2:F2"/>
    <mergeCell ref="K2:N2"/>
  </mergeCells>
  <conditionalFormatting sqref="C4:R255">
    <cfRule type="expression" dxfId="5" priority="1">
      <formula>ABS(C4-INT(C4))&lt;0.01</formula>
    </cfRule>
  </conditionalFormatting>
  <conditionalFormatting sqref="C257:R272">
    <cfRule type="expression" dxfId="9" priority="5">
      <formula>INT(C257)=C257</formula>
    </cfRule>
  </conditionalFormatting>
  <conditionalFormatting sqref="O276:O278">
    <cfRule type="expression" dxfId="8" priority="4">
      <formula>INT(O276)=O276</formula>
    </cfRule>
  </conditionalFormatting>
  <conditionalFormatting sqref="O280:O282">
    <cfRule type="expression" dxfId="7" priority="3">
      <formula>INT(O280)=O280</formula>
    </cfRule>
  </conditionalFormatting>
  <conditionalFormatting sqref="O284:O286">
    <cfRule type="expression" dxfId="6" priority="2">
      <formula>INT(O284)=O284</formula>
    </cfRule>
  </conditionalFormatting>
  <printOptions horizontalCentered="1"/>
  <pageMargins left="0.2" right="0.19685039370078741" top="0.31496062992125984" bottom="0.31496062992125984" header="0" footer="0"/>
  <pageSetup paperSize="9" scale="70" orientation="landscape" r:id="rId1"/>
  <headerFooter>
    <oddFooter>&amp;CPage &amp;P of</oddFooter>
  </headerFooter>
  <ignoredErrors>
    <ignoredError sqref="O44:R44 P210 P2:R2 B2 A3:B3 B1 A257:B272 O257:R258 O47:R47 O8:R9 O240:R240 O3:R5 O182:P182 A237:B255 O214:R214 P237 P238:Q239 O244:R244 P241 O248:R248 P245 P249 O6:Q7 O12:R13 O10:Q11 O16:R17 O14:Q15 O20:R20 O18:Q19 O23:R23 O21:Q22 O26:R26 O24:Q25 O29:R29 O27:Q28 O32:R32 O30:Q31 O35:R35 O33:Q34 O38:R38 O36:Q37 O41:R41 O39:Q40 O42:Q43 O45:Q46 O51:R51 O49:Q50 O55:R55 O52:P52 R52 O53:Q54 O59:P59 O57:Q58 O62:P62 O60:Q61 O65:P65 O63:Q64 O68:P68 O66:Q67 O71:P71 O69:Q70 O74:P74 O72:Q73 O77:P77 O75:Q76 O80:P80 O78:Q79 O83:P83 O81:Q82 O86:P86 O84:Q85 O89:P89 O87:Q88 O92:R92 O90:Q91 O96:P96 O94:Q95 O99:P99 O97:Q98 O102:P102 O100:Q101 O105:R105 O103:Q104 O109:R109 O107:Q108 O113:R113 O111:Q112 O117:P117 O115:Q116 O120:P120 O118:Q119 O123:P123 O121:Q122 O126:P126 O124:Q125 O129:P129 O127:Q128 O132:P132 O130:Q131 O135:P135 O133:Q134 O138:P138 O136:Q137 O141:P141 O139:Q140 O144:P144 O142:Q143 O147:R147 O145:Q146 O151:R151 O149:Q150 O155:P155 O153:Q154 O158:P158 O156:Q157 O161:P161 O159:Q160 O164:P164 O162:Q163 O167:P167 O165:Q166 O170:P170 O168:Q169 O173:R173 O171:Q172 O177:R177 O175:Q176 O183:Q185 O194:P194 O195:Q197 O198:P198 O199:Q201 P211:Q213 O218:R218 O216:Q217 O222:P222 O220:Q221 O225:P225 O223:Q224 O228:P228 O226:Q227 O231:P231 O229:Q230 O232:Q233 P242:Q243 P246:Q247 P250:Q251 O262:R262 P260:Q261 O266:R266 P264:Q265 O270:R270 P268:Q269 O271:Q272 P259 P263 P267 B4 O48:P48 R48 O56:P56 R56 R59 R62 R65 R68 R71 R74 R77 R80 R83 R86 R89 O93:P93 R93 R96 R99 R102 O106:P106 R106 O110:P110 R110 O114:P114 R114 R117 R120 R123 R126 R129 R132 R135 R138 R141 R144 O148:P148 R148 O152:P152 R152 R155 R158 R161 R164 R167 R170 O174:P174 R174 R194 R198 R210 O215:P215 R215 O219:P219 R219 R222 R225 R228 R231 R237 R241 R245 R249 R259 R263 R267 A210:B233 B198:B199 A200:B201 A182:B185 A194:B197 A5:B7 A9:B177 B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4546A"/>
  </sheetPr>
  <dimension ref="A1:Z290"/>
  <sheetViews>
    <sheetView zoomScaleNormal="100" workbookViewId="0">
      <pane xSplit="2" ySplit="3" topLeftCell="C4" activePane="bottomRight" state="frozen"/>
      <selection activeCell="A2" sqref="A2:A3"/>
      <selection pane="topRight" activeCell="A2" sqref="A2:A3"/>
      <selection pane="bottomLeft" activeCell="A2" sqref="A2:A3"/>
      <selection pane="bottomRight" activeCell="A2" sqref="A2:A3"/>
    </sheetView>
  </sheetViews>
  <sheetFormatPr defaultColWidth="12.625" defaultRowHeight="15" customHeight="1" x14ac:dyDescent="0.25"/>
  <cols>
    <col min="1" max="1" width="27.5" style="5" customWidth="1"/>
    <col min="2" max="2" width="10.25" style="5" customWidth="1"/>
    <col min="3" max="3" width="8.25" style="173" customWidth="1"/>
    <col min="4" max="10" width="8.25" style="5" customWidth="1"/>
    <col min="11" max="11" width="8.25" style="173" customWidth="1"/>
    <col min="12" max="18" width="8.25" style="5" customWidth="1"/>
    <col min="19" max="26" width="9" style="5" customWidth="1"/>
    <col min="27" max="16384" width="12.625" style="5"/>
  </cols>
  <sheetData>
    <row r="1" spans="1:26" ht="18.75" customHeight="1" x14ac:dyDescent="0.35">
      <c r="A1" s="1" t="s">
        <v>116</v>
      </c>
      <c r="B1" s="1"/>
      <c r="C1" s="158"/>
      <c r="D1" s="3"/>
      <c r="E1" s="3"/>
      <c r="F1" s="3"/>
      <c r="G1" s="3"/>
      <c r="H1" s="3"/>
      <c r="I1" s="210"/>
      <c r="J1" s="3"/>
      <c r="K1" s="158"/>
      <c r="L1" s="3"/>
      <c r="M1" s="210"/>
      <c r="N1" s="3"/>
      <c r="O1" s="2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spans="1:26" ht="21.75" customHeight="1" x14ac:dyDescent="0.3">
      <c r="A2" s="322" t="s">
        <v>0</v>
      </c>
      <c r="B2" s="323" t="s">
        <v>1</v>
      </c>
      <c r="C2" s="211" t="s">
        <v>111</v>
      </c>
      <c r="D2" s="212"/>
      <c r="E2" s="212"/>
      <c r="F2" s="213"/>
      <c r="G2" s="211" t="s">
        <v>2</v>
      </c>
      <c r="H2" s="212"/>
      <c r="I2" s="212"/>
      <c r="J2" s="213"/>
      <c r="K2" s="211" t="s">
        <v>109</v>
      </c>
      <c r="L2" s="212"/>
      <c r="M2" s="212"/>
      <c r="N2" s="213"/>
      <c r="O2" s="211" t="s">
        <v>118</v>
      </c>
      <c r="P2" s="212"/>
      <c r="Q2" s="212"/>
      <c r="R2" s="213"/>
      <c r="S2" s="6"/>
      <c r="T2" s="6"/>
      <c r="U2" s="6"/>
      <c r="V2" s="6"/>
      <c r="W2" s="6"/>
      <c r="X2" s="6"/>
      <c r="Y2" s="6"/>
      <c r="Z2" s="6"/>
    </row>
    <row r="3" spans="1:26" ht="66.75" customHeight="1" x14ac:dyDescent="0.3">
      <c r="A3" s="316"/>
      <c r="B3" s="324"/>
      <c r="C3" s="174" t="s">
        <v>3</v>
      </c>
      <c r="D3" s="97" t="s">
        <v>4</v>
      </c>
      <c r="E3" s="98" t="s">
        <v>5</v>
      </c>
      <c r="F3" s="99" t="s">
        <v>6</v>
      </c>
      <c r="G3" s="96" t="s">
        <v>3</v>
      </c>
      <c r="H3" s="97" t="s">
        <v>4</v>
      </c>
      <c r="I3" s="98" t="s">
        <v>5</v>
      </c>
      <c r="J3" s="99" t="s">
        <v>6</v>
      </c>
      <c r="K3" s="174" t="s">
        <v>3</v>
      </c>
      <c r="L3" s="97" t="s">
        <v>4</v>
      </c>
      <c r="M3" s="98" t="s">
        <v>5</v>
      </c>
      <c r="N3" s="99" t="s">
        <v>6</v>
      </c>
      <c r="O3" s="96" t="s">
        <v>7</v>
      </c>
      <c r="P3" s="97" t="s">
        <v>8</v>
      </c>
      <c r="Q3" s="98" t="s">
        <v>9</v>
      </c>
      <c r="R3" s="99" t="s">
        <v>6</v>
      </c>
      <c r="S3" s="6"/>
      <c r="T3" s="6"/>
      <c r="U3" s="6"/>
      <c r="V3" s="6"/>
      <c r="W3" s="6"/>
      <c r="X3" s="6"/>
      <c r="Y3" s="6"/>
      <c r="Z3" s="6"/>
    </row>
    <row r="4" spans="1:26" ht="18.75" customHeight="1" x14ac:dyDescent="0.3">
      <c r="A4" s="100" t="s">
        <v>10</v>
      </c>
      <c r="B4" s="236"/>
      <c r="C4" s="240"/>
      <c r="D4" s="238"/>
      <c r="E4" s="238"/>
      <c r="F4" s="239"/>
      <c r="G4" s="237"/>
      <c r="H4" s="238"/>
      <c r="I4" s="238"/>
      <c r="J4" s="239"/>
      <c r="K4" s="240"/>
      <c r="L4" s="238"/>
      <c r="M4" s="238"/>
      <c r="N4" s="239"/>
      <c r="O4" s="101"/>
      <c r="P4" s="102"/>
      <c r="Q4" s="102"/>
      <c r="R4" s="103"/>
      <c r="S4" s="6"/>
      <c r="T4" s="6"/>
      <c r="U4" s="6"/>
      <c r="V4" s="6"/>
      <c r="W4" s="6"/>
      <c r="X4" s="6"/>
      <c r="Y4" s="6"/>
      <c r="Z4" s="6"/>
    </row>
    <row r="5" spans="1:26" ht="18.75" customHeight="1" x14ac:dyDescent="0.3">
      <c r="A5" s="214" t="s">
        <v>11</v>
      </c>
      <c r="B5" s="104" t="s">
        <v>12</v>
      </c>
      <c r="C5" s="116">
        <v>26587</v>
      </c>
      <c r="D5" s="19">
        <f>ROUND(C5/18,2)</f>
        <v>1477.06</v>
      </c>
      <c r="E5" s="19"/>
      <c r="F5" s="20">
        <f>SUM(D5,E6:E7)</f>
        <v>1666.51</v>
      </c>
      <c r="G5" s="105">
        <f>21998+814</f>
        <v>22812</v>
      </c>
      <c r="H5" s="19">
        <f>ROUND(G5/18,2)</f>
        <v>1267.33</v>
      </c>
      <c r="I5" s="19"/>
      <c r="J5" s="20">
        <f>SUM(H5,I6:I7)</f>
        <v>1445.08</v>
      </c>
      <c r="K5" s="116"/>
      <c r="L5" s="19">
        <f>ROUND(K5/18,2)</f>
        <v>0</v>
      </c>
      <c r="M5" s="19"/>
      <c r="N5" s="20">
        <f>SUM(L5,M6:M7)</f>
        <v>0</v>
      </c>
      <c r="O5" s="21">
        <f>SUM(K5,G5,C5)</f>
        <v>49399</v>
      </c>
      <c r="P5" s="22">
        <f>ROUND(O5/36,2)</f>
        <v>1372.19</v>
      </c>
      <c r="Q5" s="22"/>
      <c r="R5" s="23">
        <f>SUM(P5,Q6:Q7)</f>
        <v>1555.79</v>
      </c>
      <c r="S5" s="6"/>
      <c r="T5" s="6"/>
      <c r="U5" s="6"/>
      <c r="V5" s="6"/>
      <c r="W5" s="6"/>
      <c r="X5" s="6"/>
      <c r="Y5" s="6"/>
      <c r="Z5" s="6"/>
    </row>
    <row r="6" spans="1:26" ht="18.75" customHeight="1" x14ac:dyDescent="0.3">
      <c r="A6" s="241"/>
      <c r="B6" s="104" t="s">
        <v>13</v>
      </c>
      <c r="C6" s="116">
        <v>1203</v>
      </c>
      <c r="D6" s="19">
        <f t="shared" ref="D6:D7" si="0">ROUND(C6/12,2)</f>
        <v>100.25</v>
      </c>
      <c r="E6" s="19">
        <f t="shared" ref="E6:E7" si="1">D6*1.8</f>
        <v>180.45000000000002</v>
      </c>
      <c r="F6" s="20"/>
      <c r="G6" s="105">
        <v>1161</v>
      </c>
      <c r="H6" s="19">
        <f t="shared" ref="H6:H7" si="2">ROUND(G6/12,2)</f>
        <v>96.75</v>
      </c>
      <c r="I6" s="19">
        <f t="shared" ref="I6:I7" si="3">H6*1.8</f>
        <v>174.15</v>
      </c>
      <c r="J6" s="20"/>
      <c r="K6" s="116"/>
      <c r="L6" s="19">
        <f t="shared" ref="L6:L7" si="4">ROUND(K6/12,2)</f>
        <v>0</v>
      </c>
      <c r="M6" s="19">
        <f t="shared" ref="M6:M7" si="5">L6*1.8</f>
        <v>0</v>
      </c>
      <c r="N6" s="20"/>
      <c r="O6" s="21">
        <f>SUM(K6,G6,C6)</f>
        <v>2364</v>
      </c>
      <c r="P6" s="22">
        <f t="shared" ref="P6:P7" si="6">ROUND(O6/24,2)</f>
        <v>98.5</v>
      </c>
      <c r="Q6" s="22">
        <f t="shared" ref="Q6:Q7" si="7">P6*1.8</f>
        <v>177.3</v>
      </c>
      <c r="R6" s="23"/>
      <c r="S6" s="6"/>
      <c r="T6" s="6"/>
      <c r="U6" s="6"/>
      <c r="V6" s="6"/>
      <c r="W6" s="6"/>
      <c r="X6" s="6"/>
      <c r="Y6" s="6"/>
      <c r="Z6" s="6"/>
    </row>
    <row r="7" spans="1:26" ht="18.75" customHeight="1" thickBot="1" x14ac:dyDescent="0.35">
      <c r="A7" s="216"/>
      <c r="B7" s="106" t="s">
        <v>14</v>
      </c>
      <c r="C7" s="175">
        <v>60</v>
      </c>
      <c r="D7" s="25">
        <f t="shared" si="0"/>
        <v>5</v>
      </c>
      <c r="E7" s="25">
        <f t="shared" si="1"/>
        <v>9</v>
      </c>
      <c r="F7" s="26"/>
      <c r="G7" s="107">
        <v>24</v>
      </c>
      <c r="H7" s="25">
        <f t="shared" si="2"/>
        <v>2</v>
      </c>
      <c r="I7" s="25">
        <f t="shared" si="3"/>
        <v>3.6</v>
      </c>
      <c r="J7" s="26"/>
      <c r="K7" s="175"/>
      <c r="L7" s="25">
        <f t="shared" si="4"/>
        <v>0</v>
      </c>
      <c r="M7" s="25">
        <f t="shared" si="5"/>
        <v>0</v>
      </c>
      <c r="N7" s="26"/>
      <c r="O7" s="27">
        <f>SUM(K7,G7,C7)</f>
        <v>84</v>
      </c>
      <c r="P7" s="28">
        <f t="shared" si="6"/>
        <v>3.5</v>
      </c>
      <c r="Q7" s="28">
        <f t="shared" si="7"/>
        <v>6.3</v>
      </c>
      <c r="R7" s="29"/>
      <c r="S7" s="6"/>
      <c r="T7" s="6"/>
      <c r="U7" s="6"/>
      <c r="V7" s="6"/>
      <c r="W7" s="6"/>
      <c r="X7" s="6"/>
      <c r="Y7" s="6"/>
      <c r="Z7" s="6"/>
    </row>
    <row r="8" spans="1:26" ht="18.75" customHeight="1" x14ac:dyDescent="0.3">
      <c r="A8" s="218" t="s">
        <v>15</v>
      </c>
      <c r="B8" s="242"/>
      <c r="C8" s="179"/>
      <c r="D8" s="220"/>
      <c r="E8" s="220"/>
      <c r="F8" s="221"/>
      <c r="G8" s="156"/>
      <c r="H8" s="220"/>
      <c r="I8" s="220"/>
      <c r="J8" s="221"/>
      <c r="K8" s="179"/>
      <c r="L8" s="220"/>
      <c r="M8" s="220"/>
      <c r="N8" s="221"/>
      <c r="O8" s="30"/>
      <c r="P8" s="31"/>
      <c r="Q8" s="32"/>
      <c r="R8" s="33"/>
      <c r="S8" s="6"/>
      <c r="T8" s="6"/>
      <c r="U8" s="6"/>
      <c r="V8" s="6"/>
      <c r="W8" s="6"/>
      <c r="X8" s="6"/>
      <c r="Y8" s="6"/>
      <c r="Z8" s="6"/>
    </row>
    <row r="9" spans="1:26" ht="18.75" customHeight="1" x14ac:dyDescent="0.3">
      <c r="A9" s="214" t="s">
        <v>11</v>
      </c>
      <c r="B9" s="104" t="s">
        <v>12</v>
      </c>
      <c r="C9" s="116">
        <v>55</v>
      </c>
      <c r="D9" s="19">
        <f>ROUND(C9/18,2)</f>
        <v>3.06</v>
      </c>
      <c r="E9" s="19"/>
      <c r="F9" s="20">
        <f>SUM(D9,E10:E11)</f>
        <v>3.06</v>
      </c>
      <c r="G9" s="105"/>
      <c r="H9" s="19">
        <f>ROUND(G9/18,2)</f>
        <v>0</v>
      </c>
      <c r="I9" s="19"/>
      <c r="J9" s="20">
        <f>SUM(H9,I10:I11)</f>
        <v>0</v>
      </c>
      <c r="K9" s="116"/>
      <c r="L9" s="19">
        <f>ROUND(K9/18,2)</f>
        <v>0</v>
      </c>
      <c r="M9" s="19"/>
      <c r="N9" s="20">
        <f>SUM(L9,M10:M11)</f>
        <v>0</v>
      </c>
      <c r="O9" s="21">
        <f>SUM(K9,G9,C9)</f>
        <v>55</v>
      </c>
      <c r="P9" s="22">
        <f>ROUND(O9/36,2)</f>
        <v>1.53</v>
      </c>
      <c r="Q9" s="22"/>
      <c r="R9" s="23">
        <f>SUM(P9,Q10:Q11)</f>
        <v>1.53</v>
      </c>
      <c r="S9" s="6"/>
      <c r="T9" s="6"/>
      <c r="U9" s="6"/>
      <c r="V9" s="6"/>
      <c r="W9" s="6"/>
      <c r="X9" s="6"/>
      <c r="Y9" s="6"/>
      <c r="Z9" s="6"/>
    </row>
    <row r="10" spans="1:26" ht="18.75" customHeight="1" x14ac:dyDescent="0.3">
      <c r="A10" s="214"/>
      <c r="B10" s="104" t="s">
        <v>13</v>
      </c>
      <c r="C10" s="116"/>
      <c r="D10" s="19">
        <f t="shared" ref="D10:D11" si="8">ROUND(C10/12,2)</f>
        <v>0</v>
      </c>
      <c r="E10" s="19">
        <f t="shared" ref="E10:E11" si="9">D10*1.8</f>
        <v>0</v>
      </c>
      <c r="F10" s="20"/>
      <c r="G10" s="105"/>
      <c r="H10" s="19">
        <f t="shared" ref="H10:H11" si="10">ROUND(G10/12,2)</f>
        <v>0</v>
      </c>
      <c r="I10" s="19">
        <f t="shared" ref="I10:I11" si="11">H10*1.8</f>
        <v>0</v>
      </c>
      <c r="J10" s="20"/>
      <c r="K10" s="116"/>
      <c r="L10" s="19">
        <f t="shared" ref="L10:L11" si="12">ROUND(K10/12,2)</f>
        <v>0</v>
      </c>
      <c r="M10" s="19">
        <f t="shared" ref="M10:M11" si="13">L10*1.8</f>
        <v>0</v>
      </c>
      <c r="N10" s="20"/>
      <c r="O10" s="21">
        <f>SUM(K10,G10,C10)</f>
        <v>0</v>
      </c>
      <c r="P10" s="22">
        <f t="shared" ref="P10:P11" si="14">ROUND(O10/24,2)</f>
        <v>0</v>
      </c>
      <c r="Q10" s="22">
        <f t="shared" ref="Q10:Q11" si="15">P10*1.8</f>
        <v>0</v>
      </c>
      <c r="R10" s="23"/>
      <c r="S10" s="6"/>
      <c r="T10" s="6"/>
      <c r="U10" s="6"/>
      <c r="V10" s="6"/>
      <c r="W10" s="6"/>
      <c r="X10" s="6"/>
      <c r="Y10" s="6"/>
      <c r="Z10" s="6"/>
    </row>
    <row r="11" spans="1:26" ht="18.75" customHeight="1" thickBot="1" x14ac:dyDescent="0.35">
      <c r="A11" s="216"/>
      <c r="B11" s="106" t="s">
        <v>14</v>
      </c>
      <c r="C11" s="175"/>
      <c r="D11" s="25">
        <f t="shared" si="8"/>
        <v>0</v>
      </c>
      <c r="E11" s="25">
        <f t="shared" si="9"/>
        <v>0</v>
      </c>
      <c r="F11" s="26"/>
      <c r="G11" s="107"/>
      <c r="H11" s="25">
        <f t="shared" si="10"/>
        <v>0</v>
      </c>
      <c r="I11" s="25">
        <f t="shared" si="11"/>
        <v>0</v>
      </c>
      <c r="J11" s="26"/>
      <c r="K11" s="175"/>
      <c r="L11" s="25">
        <f t="shared" si="12"/>
        <v>0</v>
      </c>
      <c r="M11" s="25">
        <f t="shared" si="13"/>
        <v>0</v>
      </c>
      <c r="N11" s="26"/>
      <c r="O11" s="27">
        <f>SUM(K11,G11,C11)</f>
        <v>0</v>
      </c>
      <c r="P11" s="28">
        <f t="shared" si="14"/>
        <v>0</v>
      </c>
      <c r="Q11" s="28">
        <f t="shared" si="15"/>
        <v>0</v>
      </c>
      <c r="R11" s="29"/>
      <c r="S11" s="6"/>
      <c r="T11" s="6"/>
      <c r="U11" s="6"/>
      <c r="V11" s="6"/>
      <c r="W11" s="6"/>
      <c r="X11" s="6"/>
      <c r="Y11" s="6"/>
      <c r="Z11" s="6"/>
    </row>
    <row r="12" spans="1:26" ht="18.75" customHeight="1" x14ac:dyDescent="0.3">
      <c r="A12" s="218" t="s">
        <v>16</v>
      </c>
      <c r="B12" s="242"/>
      <c r="C12" s="179"/>
      <c r="D12" s="220"/>
      <c r="E12" s="220"/>
      <c r="F12" s="221"/>
      <c r="G12" s="156"/>
      <c r="H12" s="220"/>
      <c r="I12" s="220"/>
      <c r="J12" s="221"/>
      <c r="K12" s="179"/>
      <c r="L12" s="220"/>
      <c r="M12" s="220"/>
      <c r="N12" s="221"/>
      <c r="O12" s="34"/>
      <c r="P12" s="32"/>
      <c r="Q12" s="32"/>
      <c r="R12" s="33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3">
      <c r="A13" s="214" t="s">
        <v>11</v>
      </c>
      <c r="B13" s="104" t="s">
        <v>12</v>
      </c>
      <c r="C13" s="116">
        <v>0</v>
      </c>
      <c r="D13" s="19">
        <f>ROUND(C13/18,2)</f>
        <v>0</v>
      </c>
      <c r="E13" s="19"/>
      <c r="F13" s="20">
        <f>SUM(D13,E14:E15)</f>
        <v>61.08</v>
      </c>
      <c r="G13" s="105"/>
      <c r="H13" s="19">
        <f>ROUND(G13/18,2)</f>
        <v>0</v>
      </c>
      <c r="I13" s="19"/>
      <c r="J13" s="20">
        <f>SUM(H13,I14:I15)</f>
        <v>44.67</v>
      </c>
      <c r="K13" s="116"/>
      <c r="L13" s="19">
        <f>ROUND(K13/18,2)</f>
        <v>0</v>
      </c>
      <c r="M13" s="19"/>
      <c r="N13" s="20">
        <f>SUM(L13,M14:M15)</f>
        <v>4.5</v>
      </c>
      <c r="O13" s="21">
        <f>SUM(K13,G13,C13)</f>
        <v>0</v>
      </c>
      <c r="P13" s="22">
        <f>ROUND(O13/36,2)</f>
        <v>0</v>
      </c>
      <c r="Q13" s="22"/>
      <c r="R13" s="23">
        <f>SUM(P13,Q14:Q15)</f>
        <v>55.13</v>
      </c>
      <c r="S13" s="6"/>
      <c r="T13" s="6"/>
      <c r="U13" s="6"/>
      <c r="V13" s="6"/>
      <c r="W13" s="6"/>
      <c r="X13" s="6"/>
      <c r="Y13" s="6"/>
      <c r="Z13" s="6"/>
    </row>
    <row r="14" spans="1:26" ht="18.75" customHeight="1" x14ac:dyDescent="0.3">
      <c r="A14" s="241"/>
      <c r="B14" s="104" t="s">
        <v>13</v>
      </c>
      <c r="C14" s="116">
        <v>733</v>
      </c>
      <c r="D14" s="19">
        <f t="shared" ref="D14:D15" si="16">ROUND(C14/12,2)</f>
        <v>61.08</v>
      </c>
      <c r="E14" s="19">
        <f t="shared" ref="E14:E15" si="17">D14*1</f>
        <v>61.08</v>
      </c>
      <c r="F14" s="20"/>
      <c r="G14" s="105">
        <v>536</v>
      </c>
      <c r="H14" s="19">
        <f t="shared" ref="H14:H15" si="18">ROUND(G14/12,2)</f>
        <v>44.67</v>
      </c>
      <c r="I14" s="19">
        <f t="shared" ref="I14:I15" si="19">H14*1</f>
        <v>44.67</v>
      </c>
      <c r="J14" s="20"/>
      <c r="K14" s="116">
        <v>54</v>
      </c>
      <c r="L14" s="19">
        <f t="shared" ref="L14:L15" si="20">ROUND(K14/12,2)</f>
        <v>4.5</v>
      </c>
      <c r="M14" s="19">
        <f t="shared" ref="M14:M15" si="21">L14*1</f>
        <v>4.5</v>
      </c>
      <c r="N14" s="20"/>
      <c r="O14" s="21">
        <f>SUM(K14,G14,C14)</f>
        <v>1323</v>
      </c>
      <c r="P14" s="22">
        <f t="shared" ref="P14:P15" si="22">ROUND(O14/24,2)</f>
        <v>55.13</v>
      </c>
      <c r="Q14" s="22">
        <f t="shared" ref="Q14:Q15" si="23">P14*1</f>
        <v>55.13</v>
      </c>
      <c r="R14" s="23"/>
      <c r="S14" s="6"/>
      <c r="T14" s="6"/>
      <c r="U14" s="6"/>
      <c r="V14" s="6"/>
      <c r="W14" s="6"/>
      <c r="X14" s="6"/>
      <c r="Y14" s="6"/>
      <c r="Z14" s="6"/>
    </row>
    <row r="15" spans="1:26" ht="18.75" customHeight="1" thickBot="1" x14ac:dyDescent="0.35">
      <c r="A15" s="216"/>
      <c r="B15" s="106" t="s">
        <v>14</v>
      </c>
      <c r="C15" s="175"/>
      <c r="D15" s="25">
        <f t="shared" si="16"/>
        <v>0</v>
      </c>
      <c r="E15" s="25">
        <f t="shared" si="17"/>
        <v>0</v>
      </c>
      <c r="F15" s="26"/>
      <c r="G15" s="107"/>
      <c r="H15" s="25">
        <f t="shared" si="18"/>
        <v>0</v>
      </c>
      <c r="I15" s="25">
        <f t="shared" si="19"/>
        <v>0</v>
      </c>
      <c r="J15" s="26"/>
      <c r="K15" s="175"/>
      <c r="L15" s="25">
        <f t="shared" si="20"/>
        <v>0</v>
      </c>
      <c r="M15" s="25">
        <f t="shared" si="21"/>
        <v>0</v>
      </c>
      <c r="N15" s="26"/>
      <c r="O15" s="27">
        <f>SUM(K15,G15,C15)</f>
        <v>0</v>
      </c>
      <c r="P15" s="28">
        <f t="shared" si="22"/>
        <v>0</v>
      </c>
      <c r="Q15" s="28">
        <f t="shared" si="23"/>
        <v>0</v>
      </c>
      <c r="R15" s="29"/>
      <c r="S15" s="6"/>
      <c r="T15" s="6"/>
      <c r="U15" s="6"/>
      <c r="V15" s="6"/>
      <c r="W15" s="6"/>
      <c r="X15" s="6"/>
      <c r="Y15" s="6"/>
      <c r="Z15" s="6"/>
    </row>
    <row r="16" spans="1:26" ht="18.75" customHeight="1" x14ac:dyDescent="0.3">
      <c r="A16" s="218" t="s">
        <v>17</v>
      </c>
      <c r="B16" s="243"/>
      <c r="C16" s="179"/>
      <c r="D16" s="220"/>
      <c r="E16" s="220"/>
      <c r="F16" s="221"/>
      <c r="G16" s="156"/>
      <c r="H16" s="220"/>
      <c r="I16" s="220"/>
      <c r="J16" s="221"/>
      <c r="K16" s="179"/>
      <c r="L16" s="220"/>
      <c r="M16" s="220"/>
      <c r="N16" s="221"/>
      <c r="O16" s="30"/>
      <c r="P16" s="32"/>
      <c r="Q16" s="32"/>
      <c r="R16" s="33"/>
      <c r="S16" s="6"/>
      <c r="T16" s="6"/>
      <c r="U16" s="6"/>
      <c r="V16" s="6"/>
      <c r="W16" s="6"/>
      <c r="X16" s="6"/>
      <c r="Y16" s="6"/>
      <c r="Z16" s="6"/>
    </row>
    <row r="17" spans="1:26" ht="18.75" customHeight="1" x14ac:dyDescent="0.3">
      <c r="A17" s="214" t="s">
        <v>11</v>
      </c>
      <c r="B17" s="244" t="s">
        <v>12</v>
      </c>
      <c r="C17" s="179">
        <v>446</v>
      </c>
      <c r="D17" s="220">
        <f>ROUND(C17/18,2)</f>
        <v>24.78</v>
      </c>
      <c r="E17" s="220"/>
      <c r="F17" s="221">
        <f>SUM(D17,E18:E19)</f>
        <v>24.78</v>
      </c>
      <c r="G17" s="156">
        <v>26</v>
      </c>
      <c r="H17" s="220">
        <f>ROUND(G17/18,2)</f>
        <v>1.44</v>
      </c>
      <c r="I17" s="220"/>
      <c r="J17" s="221">
        <f>SUM(H17,I18:I19)</f>
        <v>1.44</v>
      </c>
      <c r="K17" s="179"/>
      <c r="L17" s="220">
        <f>ROUND(K17/18,2)</f>
        <v>0</v>
      </c>
      <c r="M17" s="220"/>
      <c r="N17" s="221">
        <f>SUM(L17,M18:M19)</f>
        <v>0</v>
      </c>
      <c r="O17" s="30">
        <f t="shared" ref="O17:O46" si="24">SUM(K17,G17,C17)</f>
        <v>472</v>
      </c>
      <c r="P17" s="32">
        <f>ROUND(O17/36,2)</f>
        <v>13.11</v>
      </c>
      <c r="Q17" s="32"/>
      <c r="R17" s="33">
        <f>SUM(P17,Q18:Q19)</f>
        <v>13.11</v>
      </c>
      <c r="S17" s="6"/>
      <c r="T17" s="6"/>
      <c r="U17" s="6"/>
      <c r="V17" s="6"/>
      <c r="W17" s="6"/>
      <c r="X17" s="6"/>
      <c r="Y17" s="6"/>
      <c r="Z17" s="6"/>
    </row>
    <row r="18" spans="1:26" ht="18.75" customHeight="1" x14ac:dyDescent="0.3">
      <c r="A18" s="218"/>
      <c r="B18" s="244" t="s">
        <v>13</v>
      </c>
      <c r="C18" s="179"/>
      <c r="D18" s="220">
        <f t="shared" ref="D18:D19" si="25">ROUND(C18/12,2)</f>
        <v>0</v>
      </c>
      <c r="E18" s="220">
        <f t="shared" ref="E18:E19" si="26">D18*1</f>
        <v>0</v>
      </c>
      <c r="F18" s="221"/>
      <c r="G18" s="156"/>
      <c r="H18" s="220">
        <f t="shared" ref="H18:H19" si="27">ROUND(G18/12,2)</f>
        <v>0</v>
      </c>
      <c r="I18" s="220">
        <f t="shared" ref="I18:I19" si="28">H18*1</f>
        <v>0</v>
      </c>
      <c r="J18" s="221"/>
      <c r="K18" s="179"/>
      <c r="L18" s="220">
        <f t="shared" ref="L18:L19" si="29">ROUND(K18/12,2)</f>
        <v>0</v>
      </c>
      <c r="M18" s="220">
        <f t="shared" ref="M18:M19" si="30">L18*1</f>
        <v>0</v>
      </c>
      <c r="N18" s="221"/>
      <c r="O18" s="30">
        <f t="shared" si="24"/>
        <v>0</v>
      </c>
      <c r="P18" s="32">
        <f t="shared" ref="P18:P19" si="31">ROUND(O18/24,2)</f>
        <v>0</v>
      </c>
      <c r="Q18" s="32">
        <f t="shared" ref="Q18:Q19" si="32">P18*1</f>
        <v>0</v>
      </c>
      <c r="R18" s="33"/>
      <c r="S18" s="6"/>
      <c r="T18" s="6"/>
      <c r="U18" s="6"/>
      <c r="V18" s="6"/>
      <c r="W18" s="6"/>
      <c r="X18" s="6"/>
      <c r="Y18" s="6"/>
      <c r="Z18" s="6"/>
    </row>
    <row r="19" spans="1:26" ht="18.75" customHeight="1" x14ac:dyDescent="0.3">
      <c r="A19" s="218"/>
      <c r="B19" s="244" t="s">
        <v>14</v>
      </c>
      <c r="C19" s="179"/>
      <c r="D19" s="220">
        <f t="shared" si="25"/>
        <v>0</v>
      </c>
      <c r="E19" s="220">
        <f t="shared" si="26"/>
        <v>0</v>
      </c>
      <c r="F19" s="221"/>
      <c r="G19" s="156"/>
      <c r="H19" s="220">
        <f t="shared" si="27"/>
        <v>0</v>
      </c>
      <c r="I19" s="220">
        <f t="shared" si="28"/>
        <v>0</v>
      </c>
      <c r="J19" s="221"/>
      <c r="K19" s="179"/>
      <c r="L19" s="220">
        <f t="shared" si="29"/>
        <v>0</v>
      </c>
      <c r="M19" s="220">
        <f t="shared" si="30"/>
        <v>0</v>
      </c>
      <c r="N19" s="221"/>
      <c r="O19" s="30">
        <f t="shared" si="24"/>
        <v>0</v>
      </c>
      <c r="P19" s="32">
        <f t="shared" si="31"/>
        <v>0</v>
      </c>
      <c r="Q19" s="32">
        <f t="shared" si="32"/>
        <v>0</v>
      </c>
      <c r="R19" s="33"/>
      <c r="S19" s="6"/>
      <c r="T19" s="6"/>
      <c r="U19" s="6"/>
      <c r="V19" s="6"/>
      <c r="W19" s="6"/>
      <c r="X19" s="6"/>
      <c r="Y19" s="6"/>
      <c r="Z19" s="6"/>
    </row>
    <row r="20" spans="1:26" ht="18.75" customHeight="1" x14ac:dyDescent="0.3">
      <c r="A20" s="214" t="s">
        <v>18</v>
      </c>
      <c r="B20" s="104" t="s">
        <v>12</v>
      </c>
      <c r="C20" s="116"/>
      <c r="D20" s="19">
        <f>ROUND(C20/18,2)</f>
        <v>0</v>
      </c>
      <c r="E20" s="19"/>
      <c r="F20" s="20">
        <f>SUM(D20,E21:E22)</f>
        <v>0</v>
      </c>
      <c r="G20" s="105"/>
      <c r="H20" s="19">
        <f>ROUND(G20/18,2)</f>
        <v>0</v>
      </c>
      <c r="I20" s="19"/>
      <c r="J20" s="20">
        <f>SUM(H20,I21:I22)</f>
        <v>0</v>
      </c>
      <c r="K20" s="116"/>
      <c r="L20" s="19">
        <f>ROUND(K20/18,2)</f>
        <v>0</v>
      </c>
      <c r="M20" s="19"/>
      <c r="N20" s="20">
        <f>SUM(L20,M21:M22)</f>
        <v>0</v>
      </c>
      <c r="O20" s="21">
        <f t="shared" si="24"/>
        <v>0</v>
      </c>
      <c r="P20" s="22">
        <f>ROUND(O20/36,2)</f>
        <v>0</v>
      </c>
      <c r="Q20" s="22"/>
      <c r="R20" s="23">
        <f>SUM(P20,Q21:Q22)</f>
        <v>0</v>
      </c>
      <c r="S20" s="6"/>
      <c r="T20" s="6"/>
      <c r="U20" s="6"/>
      <c r="V20" s="6"/>
      <c r="W20" s="6"/>
      <c r="X20" s="6"/>
      <c r="Y20" s="6"/>
      <c r="Z20" s="6"/>
    </row>
    <row r="21" spans="1:26" ht="18.75" customHeight="1" x14ac:dyDescent="0.3">
      <c r="A21" s="225"/>
      <c r="B21" s="104" t="s">
        <v>13</v>
      </c>
      <c r="C21" s="116"/>
      <c r="D21" s="19">
        <f t="shared" ref="D21:D22" si="33">ROUND(C21/12,2)</f>
        <v>0</v>
      </c>
      <c r="E21" s="220">
        <f t="shared" ref="E21:E22" si="34">D21*1</f>
        <v>0</v>
      </c>
      <c r="F21" s="20"/>
      <c r="G21" s="105"/>
      <c r="H21" s="19">
        <f t="shared" ref="H21:H22" si="35">ROUND(G21/12,2)</f>
        <v>0</v>
      </c>
      <c r="I21" s="220">
        <f t="shared" ref="I21:I22" si="36">H21*1</f>
        <v>0</v>
      </c>
      <c r="J21" s="20"/>
      <c r="K21" s="116"/>
      <c r="L21" s="19">
        <f t="shared" ref="L21:L22" si="37">ROUND(K21/12,2)</f>
        <v>0</v>
      </c>
      <c r="M21" s="220">
        <f t="shared" ref="M21:M22" si="38">L21*1</f>
        <v>0</v>
      </c>
      <c r="N21" s="20"/>
      <c r="O21" s="21">
        <f t="shared" si="24"/>
        <v>0</v>
      </c>
      <c r="P21" s="22">
        <f t="shared" ref="P21:P22" si="39">ROUND(O21/24,2)</f>
        <v>0</v>
      </c>
      <c r="Q21" s="22">
        <f t="shared" ref="Q21:Q22" si="40">P21*1</f>
        <v>0</v>
      </c>
      <c r="R21" s="23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3">
      <c r="A22" s="225"/>
      <c r="B22" s="104" t="s">
        <v>14</v>
      </c>
      <c r="C22" s="116"/>
      <c r="D22" s="19">
        <f t="shared" si="33"/>
        <v>0</v>
      </c>
      <c r="E22" s="220">
        <f t="shared" si="34"/>
        <v>0</v>
      </c>
      <c r="F22" s="20"/>
      <c r="G22" s="105"/>
      <c r="H22" s="19">
        <f t="shared" si="35"/>
        <v>0</v>
      </c>
      <c r="I22" s="220">
        <f t="shared" si="36"/>
        <v>0</v>
      </c>
      <c r="J22" s="20"/>
      <c r="K22" s="116"/>
      <c r="L22" s="19">
        <f t="shared" si="37"/>
        <v>0</v>
      </c>
      <c r="M22" s="220">
        <f t="shared" si="38"/>
        <v>0</v>
      </c>
      <c r="N22" s="20"/>
      <c r="O22" s="21">
        <f t="shared" si="24"/>
        <v>0</v>
      </c>
      <c r="P22" s="22">
        <f t="shared" si="39"/>
        <v>0</v>
      </c>
      <c r="Q22" s="22">
        <f t="shared" si="40"/>
        <v>0</v>
      </c>
      <c r="R22" s="23"/>
      <c r="S22" s="6"/>
      <c r="T22" s="6"/>
      <c r="U22" s="6"/>
      <c r="V22" s="6"/>
      <c r="W22" s="6"/>
      <c r="X22" s="6"/>
      <c r="Y22" s="6"/>
      <c r="Z22" s="6"/>
    </row>
    <row r="23" spans="1:26" ht="18.75" customHeight="1" x14ac:dyDescent="0.3">
      <c r="A23" s="214" t="s">
        <v>19</v>
      </c>
      <c r="B23" s="104" t="s">
        <v>12</v>
      </c>
      <c r="C23" s="116"/>
      <c r="D23" s="19">
        <f>ROUND(C23/18,2)</f>
        <v>0</v>
      </c>
      <c r="E23" s="19"/>
      <c r="F23" s="20">
        <f>SUM(D23,E24:E25)</f>
        <v>0</v>
      </c>
      <c r="G23" s="105"/>
      <c r="H23" s="19">
        <f>ROUND(G23/18,2)</f>
        <v>0</v>
      </c>
      <c r="I23" s="19"/>
      <c r="J23" s="20">
        <f>SUM(H23,I24:I25)</f>
        <v>0</v>
      </c>
      <c r="K23" s="116"/>
      <c r="L23" s="19">
        <f>ROUND(K23/18,2)</f>
        <v>0</v>
      </c>
      <c r="M23" s="19"/>
      <c r="N23" s="20">
        <f>SUM(L23,M24:M25)</f>
        <v>0</v>
      </c>
      <c r="O23" s="21">
        <f t="shared" si="24"/>
        <v>0</v>
      </c>
      <c r="P23" s="22">
        <f>ROUND(O23/36,2)</f>
        <v>0</v>
      </c>
      <c r="Q23" s="22"/>
      <c r="R23" s="23">
        <f>SUM(P23,Q24:Q25)</f>
        <v>0</v>
      </c>
      <c r="S23" s="6"/>
      <c r="T23" s="6"/>
      <c r="U23" s="6"/>
      <c r="V23" s="6"/>
      <c r="W23" s="6"/>
      <c r="X23" s="6"/>
      <c r="Y23" s="6"/>
      <c r="Z23" s="6"/>
    </row>
    <row r="24" spans="1:26" ht="18.75" customHeight="1" x14ac:dyDescent="0.3">
      <c r="A24" s="225"/>
      <c r="B24" s="104" t="s">
        <v>13</v>
      </c>
      <c r="C24" s="116"/>
      <c r="D24" s="19">
        <f t="shared" ref="D24:D25" si="41">ROUND(C24/12,2)</f>
        <v>0</v>
      </c>
      <c r="E24" s="220">
        <f t="shared" ref="E24:E25" si="42">D24*1</f>
        <v>0</v>
      </c>
      <c r="F24" s="20"/>
      <c r="G24" s="105"/>
      <c r="H24" s="19">
        <f t="shared" ref="H24:H25" si="43">ROUND(G24/12,2)</f>
        <v>0</v>
      </c>
      <c r="I24" s="220">
        <f t="shared" ref="I24:I25" si="44">H24*1</f>
        <v>0</v>
      </c>
      <c r="J24" s="20"/>
      <c r="K24" s="116"/>
      <c r="L24" s="19">
        <f t="shared" ref="L24:L25" si="45">ROUND(K24/12,2)</f>
        <v>0</v>
      </c>
      <c r="M24" s="220">
        <f t="shared" ref="M24:M25" si="46">L24*1</f>
        <v>0</v>
      </c>
      <c r="N24" s="20"/>
      <c r="O24" s="21">
        <f t="shared" si="24"/>
        <v>0</v>
      </c>
      <c r="P24" s="22">
        <f t="shared" ref="P24:P25" si="47">ROUND(O24/24,2)</f>
        <v>0</v>
      </c>
      <c r="Q24" s="22">
        <f t="shared" ref="Q24:Q25" si="48">P24*1</f>
        <v>0</v>
      </c>
      <c r="R24" s="23"/>
      <c r="S24" s="6"/>
      <c r="T24" s="6"/>
      <c r="U24" s="6"/>
      <c r="V24" s="6"/>
      <c r="W24" s="6"/>
      <c r="X24" s="6"/>
      <c r="Y24" s="6"/>
      <c r="Z24" s="6"/>
    </row>
    <row r="25" spans="1:26" ht="18.75" customHeight="1" x14ac:dyDescent="0.3">
      <c r="A25" s="225"/>
      <c r="B25" s="104" t="s">
        <v>14</v>
      </c>
      <c r="C25" s="116"/>
      <c r="D25" s="19">
        <f t="shared" si="41"/>
        <v>0</v>
      </c>
      <c r="E25" s="220">
        <f t="shared" si="42"/>
        <v>0</v>
      </c>
      <c r="F25" s="20"/>
      <c r="G25" s="105"/>
      <c r="H25" s="19">
        <f t="shared" si="43"/>
        <v>0</v>
      </c>
      <c r="I25" s="220">
        <f t="shared" si="44"/>
        <v>0</v>
      </c>
      <c r="J25" s="20"/>
      <c r="K25" s="116"/>
      <c r="L25" s="19">
        <f t="shared" si="45"/>
        <v>0</v>
      </c>
      <c r="M25" s="220">
        <f t="shared" si="46"/>
        <v>0</v>
      </c>
      <c r="N25" s="20"/>
      <c r="O25" s="21">
        <f t="shared" si="24"/>
        <v>0</v>
      </c>
      <c r="P25" s="22">
        <f t="shared" si="47"/>
        <v>0</v>
      </c>
      <c r="Q25" s="22">
        <f t="shared" si="48"/>
        <v>0</v>
      </c>
      <c r="R25" s="23"/>
      <c r="S25" s="6"/>
      <c r="T25" s="6"/>
      <c r="U25" s="6"/>
      <c r="V25" s="6"/>
      <c r="W25" s="6"/>
      <c r="X25" s="6"/>
      <c r="Y25" s="6"/>
      <c r="Z25" s="6"/>
    </row>
    <row r="26" spans="1:26" ht="18.75" customHeight="1" x14ac:dyDescent="0.3">
      <c r="A26" s="214" t="s">
        <v>20</v>
      </c>
      <c r="B26" s="104" t="s">
        <v>12</v>
      </c>
      <c r="C26" s="116"/>
      <c r="D26" s="19">
        <f>ROUND(C26/18,2)</f>
        <v>0</v>
      </c>
      <c r="E26" s="19"/>
      <c r="F26" s="20">
        <f>SUM(D26,E27:E28)</f>
        <v>0</v>
      </c>
      <c r="G26" s="105"/>
      <c r="H26" s="19">
        <f>ROUND(G26/18,2)</f>
        <v>0</v>
      </c>
      <c r="I26" s="19"/>
      <c r="J26" s="20">
        <f>SUM(H26,I27:I28)</f>
        <v>0</v>
      </c>
      <c r="K26" s="116"/>
      <c r="L26" s="19">
        <f>ROUND(K26/18,2)</f>
        <v>0</v>
      </c>
      <c r="M26" s="19"/>
      <c r="N26" s="20">
        <f>SUM(L26,M27:M28)</f>
        <v>0</v>
      </c>
      <c r="O26" s="21">
        <f t="shared" si="24"/>
        <v>0</v>
      </c>
      <c r="P26" s="22">
        <f>ROUND(O26/36,2)</f>
        <v>0</v>
      </c>
      <c r="Q26" s="22"/>
      <c r="R26" s="23">
        <f>SUM(P26,Q27:Q28)</f>
        <v>0</v>
      </c>
      <c r="S26" s="6"/>
      <c r="T26" s="6"/>
      <c r="U26" s="6"/>
      <c r="V26" s="6"/>
      <c r="W26" s="6"/>
      <c r="X26" s="6"/>
      <c r="Y26" s="6"/>
      <c r="Z26" s="6"/>
    </row>
    <row r="27" spans="1:26" ht="18.75" customHeight="1" x14ac:dyDescent="0.3">
      <c r="A27" s="225"/>
      <c r="B27" s="104" t="s">
        <v>13</v>
      </c>
      <c r="C27" s="116"/>
      <c r="D27" s="19">
        <f t="shared" ref="D27:D28" si="49">ROUND(C27/12,2)</f>
        <v>0</v>
      </c>
      <c r="E27" s="220">
        <f t="shared" ref="E27:E28" si="50">D27*1</f>
        <v>0</v>
      </c>
      <c r="F27" s="20"/>
      <c r="G27" s="105"/>
      <c r="H27" s="19">
        <f t="shared" ref="H27:H28" si="51">ROUND(G27/12,2)</f>
        <v>0</v>
      </c>
      <c r="I27" s="220">
        <f t="shared" ref="I27:I28" si="52">H27*1</f>
        <v>0</v>
      </c>
      <c r="J27" s="20"/>
      <c r="K27" s="116"/>
      <c r="L27" s="19">
        <f t="shared" ref="L27:L28" si="53">ROUND(K27/12,2)</f>
        <v>0</v>
      </c>
      <c r="M27" s="220">
        <f t="shared" ref="M27:M28" si="54">L27*1</f>
        <v>0</v>
      </c>
      <c r="N27" s="20"/>
      <c r="O27" s="21">
        <f t="shared" si="24"/>
        <v>0</v>
      </c>
      <c r="P27" s="22">
        <f t="shared" ref="P27:P28" si="55">ROUND(O27/24,2)</f>
        <v>0</v>
      </c>
      <c r="Q27" s="22">
        <f t="shared" ref="Q27:Q28" si="56">P27*1</f>
        <v>0</v>
      </c>
      <c r="R27" s="23"/>
      <c r="S27" s="6"/>
      <c r="T27" s="6"/>
      <c r="U27" s="6"/>
      <c r="V27" s="6"/>
      <c r="W27" s="6"/>
      <c r="X27" s="6"/>
      <c r="Y27" s="6"/>
      <c r="Z27" s="6"/>
    </row>
    <row r="28" spans="1:26" ht="18.75" customHeight="1" x14ac:dyDescent="0.3">
      <c r="A28" s="225"/>
      <c r="B28" s="104" t="s">
        <v>14</v>
      </c>
      <c r="C28" s="116"/>
      <c r="D28" s="19">
        <f t="shared" si="49"/>
        <v>0</v>
      </c>
      <c r="E28" s="220">
        <f t="shared" si="50"/>
        <v>0</v>
      </c>
      <c r="F28" s="20"/>
      <c r="G28" s="105"/>
      <c r="H28" s="19">
        <f t="shared" si="51"/>
        <v>0</v>
      </c>
      <c r="I28" s="220">
        <f t="shared" si="52"/>
        <v>0</v>
      </c>
      <c r="J28" s="20"/>
      <c r="K28" s="116"/>
      <c r="L28" s="19">
        <f t="shared" si="53"/>
        <v>0</v>
      </c>
      <c r="M28" s="220">
        <f t="shared" si="54"/>
        <v>0</v>
      </c>
      <c r="N28" s="20"/>
      <c r="O28" s="21">
        <f t="shared" si="24"/>
        <v>0</v>
      </c>
      <c r="P28" s="22">
        <f t="shared" si="55"/>
        <v>0</v>
      </c>
      <c r="Q28" s="22">
        <f t="shared" si="56"/>
        <v>0</v>
      </c>
      <c r="R28" s="23"/>
      <c r="S28" s="6"/>
      <c r="T28" s="6"/>
      <c r="U28" s="6"/>
      <c r="V28" s="6"/>
      <c r="W28" s="6"/>
      <c r="X28" s="6"/>
      <c r="Y28" s="6"/>
      <c r="Z28" s="6"/>
    </row>
    <row r="29" spans="1:26" ht="18.75" customHeight="1" x14ac:dyDescent="0.3">
      <c r="A29" s="214" t="s">
        <v>21</v>
      </c>
      <c r="B29" s="104" t="s">
        <v>12</v>
      </c>
      <c r="C29" s="116"/>
      <c r="D29" s="19">
        <f>ROUND(C29/18,2)</f>
        <v>0</v>
      </c>
      <c r="E29" s="19"/>
      <c r="F29" s="20">
        <f>SUM(D29,E30:E31)</f>
        <v>0</v>
      </c>
      <c r="G29" s="105"/>
      <c r="H29" s="19">
        <f>ROUND(G29/18,2)</f>
        <v>0</v>
      </c>
      <c r="I29" s="19"/>
      <c r="J29" s="20">
        <f>SUM(H29,I30:I31)</f>
        <v>0</v>
      </c>
      <c r="K29" s="116"/>
      <c r="L29" s="19">
        <f>ROUND(K29/18,2)</f>
        <v>0</v>
      </c>
      <c r="M29" s="19"/>
      <c r="N29" s="20">
        <f>SUM(L29,M30:M31)</f>
        <v>0</v>
      </c>
      <c r="O29" s="21">
        <f t="shared" si="24"/>
        <v>0</v>
      </c>
      <c r="P29" s="22">
        <f>ROUND(O29/36,2)</f>
        <v>0</v>
      </c>
      <c r="Q29" s="22"/>
      <c r="R29" s="23">
        <f>SUM(P29,Q30:Q31)</f>
        <v>0</v>
      </c>
      <c r="S29" s="6"/>
      <c r="T29" s="6"/>
      <c r="U29" s="6"/>
      <c r="V29" s="6"/>
      <c r="W29" s="6"/>
      <c r="X29" s="6"/>
      <c r="Y29" s="6"/>
      <c r="Z29" s="6"/>
    </row>
    <row r="30" spans="1:26" ht="18.75" customHeight="1" x14ac:dyDescent="0.3">
      <c r="A30" s="225"/>
      <c r="B30" s="104" t="s">
        <v>13</v>
      </c>
      <c r="C30" s="116"/>
      <c r="D30" s="19">
        <f t="shared" ref="D30:D31" si="57">ROUND(C30/12,2)</f>
        <v>0</v>
      </c>
      <c r="E30" s="220">
        <f t="shared" ref="E30:E31" si="58">D30*1</f>
        <v>0</v>
      </c>
      <c r="F30" s="20"/>
      <c r="G30" s="105"/>
      <c r="H30" s="19">
        <f t="shared" ref="H30:H31" si="59">ROUND(G30/12,2)</f>
        <v>0</v>
      </c>
      <c r="I30" s="220">
        <f t="shared" ref="I30:I31" si="60">H30*1</f>
        <v>0</v>
      </c>
      <c r="J30" s="20"/>
      <c r="K30" s="116"/>
      <c r="L30" s="19">
        <f t="shared" ref="L30:L31" si="61">ROUND(K30/12,2)</f>
        <v>0</v>
      </c>
      <c r="M30" s="220">
        <f t="shared" ref="M30:M31" si="62">L30*1</f>
        <v>0</v>
      </c>
      <c r="N30" s="20"/>
      <c r="O30" s="21">
        <f t="shared" si="24"/>
        <v>0</v>
      </c>
      <c r="P30" s="22">
        <f t="shared" ref="P30:P31" si="63">ROUND(O30/24,2)</f>
        <v>0</v>
      </c>
      <c r="Q30" s="22">
        <f t="shared" ref="Q30:Q31" si="64">P30*1</f>
        <v>0</v>
      </c>
      <c r="R30" s="23"/>
      <c r="S30" s="6"/>
      <c r="T30" s="6"/>
      <c r="U30" s="6"/>
      <c r="V30" s="6"/>
      <c r="W30" s="6"/>
      <c r="X30" s="6"/>
      <c r="Y30" s="6"/>
      <c r="Z30" s="6"/>
    </row>
    <row r="31" spans="1:26" ht="18.75" customHeight="1" x14ac:dyDescent="0.3">
      <c r="A31" s="225"/>
      <c r="B31" s="104" t="s">
        <v>14</v>
      </c>
      <c r="C31" s="116"/>
      <c r="D31" s="19">
        <f t="shared" si="57"/>
        <v>0</v>
      </c>
      <c r="E31" s="220">
        <f t="shared" si="58"/>
        <v>0</v>
      </c>
      <c r="F31" s="20"/>
      <c r="G31" s="105"/>
      <c r="H31" s="19">
        <f t="shared" si="59"/>
        <v>0</v>
      </c>
      <c r="I31" s="220">
        <f t="shared" si="60"/>
        <v>0</v>
      </c>
      <c r="J31" s="20"/>
      <c r="K31" s="116"/>
      <c r="L31" s="19">
        <f t="shared" si="61"/>
        <v>0</v>
      </c>
      <c r="M31" s="220">
        <f t="shared" si="62"/>
        <v>0</v>
      </c>
      <c r="N31" s="20"/>
      <c r="O31" s="21">
        <f t="shared" si="24"/>
        <v>0</v>
      </c>
      <c r="P31" s="22">
        <f t="shared" si="63"/>
        <v>0</v>
      </c>
      <c r="Q31" s="22">
        <f t="shared" si="64"/>
        <v>0</v>
      </c>
      <c r="R31" s="23"/>
      <c r="S31" s="6"/>
      <c r="T31" s="6"/>
      <c r="U31" s="6"/>
      <c r="V31" s="6"/>
      <c r="W31" s="6"/>
      <c r="X31" s="6"/>
      <c r="Y31" s="6"/>
      <c r="Z31" s="6"/>
    </row>
    <row r="32" spans="1:26" ht="18.75" customHeight="1" x14ac:dyDescent="0.3">
      <c r="A32" s="214" t="s">
        <v>22</v>
      </c>
      <c r="B32" s="104" t="s">
        <v>12</v>
      </c>
      <c r="C32" s="116"/>
      <c r="D32" s="19">
        <f>ROUND(C32/18,2)</f>
        <v>0</v>
      </c>
      <c r="E32" s="19"/>
      <c r="F32" s="20">
        <f>SUM(D32,E33:E34)</f>
        <v>0</v>
      </c>
      <c r="G32" s="105"/>
      <c r="H32" s="19">
        <f>ROUND(G32/18,2)</f>
        <v>0</v>
      </c>
      <c r="I32" s="19"/>
      <c r="J32" s="20">
        <f>SUM(H32,I33:I34)</f>
        <v>0</v>
      </c>
      <c r="K32" s="116"/>
      <c r="L32" s="19">
        <f>ROUND(K32/18,2)</f>
        <v>0</v>
      </c>
      <c r="M32" s="19"/>
      <c r="N32" s="20">
        <f>SUM(L32,M33:M34)</f>
        <v>0</v>
      </c>
      <c r="O32" s="21">
        <f t="shared" si="24"/>
        <v>0</v>
      </c>
      <c r="P32" s="22">
        <f>ROUND(O32/36,2)</f>
        <v>0</v>
      </c>
      <c r="Q32" s="22"/>
      <c r="R32" s="23">
        <f>SUM(P32,Q33:Q34)</f>
        <v>0</v>
      </c>
      <c r="S32" s="6"/>
      <c r="T32" s="6"/>
      <c r="U32" s="6"/>
      <c r="V32" s="6"/>
      <c r="W32" s="6"/>
      <c r="X32" s="6"/>
      <c r="Y32" s="6"/>
      <c r="Z32" s="6"/>
    </row>
    <row r="33" spans="1:26" ht="18.75" customHeight="1" x14ac:dyDescent="0.3">
      <c r="A33" s="225"/>
      <c r="B33" s="104" t="s">
        <v>13</v>
      </c>
      <c r="C33" s="116"/>
      <c r="D33" s="19">
        <f t="shared" ref="D33:D34" si="65">ROUND(C33/12,2)</f>
        <v>0</v>
      </c>
      <c r="E33" s="220">
        <f t="shared" ref="E33:E34" si="66">D33*1</f>
        <v>0</v>
      </c>
      <c r="F33" s="20"/>
      <c r="G33" s="105"/>
      <c r="H33" s="19">
        <f t="shared" ref="H33:H34" si="67">ROUND(G33/12,2)</f>
        <v>0</v>
      </c>
      <c r="I33" s="220">
        <f t="shared" ref="I33:I34" si="68">H33*1</f>
        <v>0</v>
      </c>
      <c r="J33" s="20"/>
      <c r="K33" s="116"/>
      <c r="L33" s="19">
        <f t="shared" ref="L33:L34" si="69">ROUND(K33/12,2)</f>
        <v>0</v>
      </c>
      <c r="M33" s="220">
        <f t="shared" ref="M33:M34" si="70">L33*1</f>
        <v>0</v>
      </c>
      <c r="N33" s="20"/>
      <c r="O33" s="21">
        <f t="shared" si="24"/>
        <v>0</v>
      </c>
      <c r="P33" s="22">
        <f t="shared" ref="P33:P34" si="71">ROUND(O33/24,2)</f>
        <v>0</v>
      </c>
      <c r="Q33" s="22">
        <f t="shared" ref="Q33:Q34" si="72">P33*1</f>
        <v>0</v>
      </c>
      <c r="R33" s="23"/>
      <c r="S33" s="6"/>
      <c r="T33" s="6"/>
      <c r="U33" s="6"/>
      <c r="V33" s="6"/>
      <c r="W33" s="6"/>
      <c r="X33" s="6"/>
      <c r="Y33" s="6"/>
      <c r="Z33" s="6"/>
    </row>
    <row r="34" spans="1:26" ht="18.75" customHeight="1" x14ac:dyDescent="0.3">
      <c r="A34" s="225"/>
      <c r="B34" s="104" t="s">
        <v>14</v>
      </c>
      <c r="C34" s="116"/>
      <c r="D34" s="19">
        <f t="shared" si="65"/>
        <v>0</v>
      </c>
      <c r="E34" s="220">
        <f t="shared" si="66"/>
        <v>0</v>
      </c>
      <c r="F34" s="20"/>
      <c r="G34" s="105"/>
      <c r="H34" s="19">
        <f t="shared" si="67"/>
        <v>0</v>
      </c>
      <c r="I34" s="220">
        <f t="shared" si="68"/>
        <v>0</v>
      </c>
      <c r="J34" s="20"/>
      <c r="K34" s="116"/>
      <c r="L34" s="19">
        <f t="shared" si="69"/>
        <v>0</v>
      </c>
      <c r="M34" s="220">
        <f t="shared" si="70"/>
        <v>0</v>
      </c>
      <c r="N34" s="20"/>
      <c r="O34" s="21">
        <f t="shared" si="24"/>
        <v>0</v>
      </c>
      <c r="P34" s="22">
        <f t="shared" si="71"/>
        <v>0</v>
      </c>
      <c r="Q34" s="22">
        <f t="shared" si="72"/>
        <v>0</v>
      </c>
      <c r="R34" s="23"/>
      <c r="S34" s="6"/>
      <c r="T34" s="6"/>
      <c r="U34" s="6"/>
      <c r="V34" s="6"/>
      <c r="W34" s="6"/>
      <c r="X34" s="6"/>
      <c r="Y34" s="6"/>
      <c r="Z34" s="6"/>
    </row>
    <row r="35" spans="1:26" ht="18.75" customHeight="1" x14ac:dyDescent="0.3">
      <c r="A35" s="214" t="s">
        <v>23</v>
      </c>
      <c r="B35" s="104" t="s">
        <v>12</v>
      </c>
      <c r="C35" s="116"/>
      <c r="D35" s="19">
        <f>ROUND(C35/18,2)</f>
        <v>0</v>
      </c>
      <c r="E35" s="19"/>
      <c r="F35" s="20">
        <f>SUM(D35,E36:E37)</f>
        <v>0</v>
      </c>
      <c r="G35" s="105"/>
      <c r="H35" s="19">
        <f>ROUND(G35/18,2)</f>
        <v>0</v>
      </c>
      <c r="I35" s="19"/>
      <c r="J35" s="20">
        <f>SUM(H35,I36:I37)</f>
        <v>0</v>
      </c>
      <c r="K35" s="116"/>
      <c r="L35" s="19">
        <f>ROUND(K35/18,2)</f>
        <v>0</v>
      </c>
      <c r="M35" s="19"/>
      <c r="N35" s="20">
        <f>SUM(L35,M36:M37)</f>
        <v>0</v>
      </c>
      <c r="O35" s="21">
        <f t="shared" si="24"/>
        <v>0</v>
      </c>
      <c r="P35" s="22">
        <f>ROUND(O35/36,2)</f>
        <v>0</v>
      </c>
      <c r="Q35" s="22"/>
      <c r="R35" s="23">
        <f>SUM(P35,Q36:Q37)</f>
        <v>0</v>
      </c>
      <c r="S35" s="6"/>
      <c r="T35" s="6"/>
      <c r="U35" s="6"/>
      <c r="V35" s="6"/>
      <c r="W35" s="6"/>
      <c r="X35" s="6"/>
      <c r="Y35" s="6"/>
      <c r="Z35" s="6"/>
    </row>
    <row r="36" spans="1:26" ht="18.75" customHeight="1" x14ac:dyDescent="0.3">
      <c r="A36" s="225"/>
      <c r="B36" s="104" t="s">
        <v>13</v>
      </c>
      <c r="C36" s="116"/>
      <c r="D36" s="19">
        <f t="shared" ref="D36:D37" si="73">ROUND(C36/12,2)</f>
        <v>0</v>
      </c>
      <c r="E36" s="220">
        <f t="shared" ref="E36:E37" si="74">D36*1</f>
        <v>0</v>
      </c>
      <c r="F36" s="20"/>
      <c r="G36" s="105"/>
      <c r="H36" s="19">
        <f t="shared" ref="H36:H37" si="75">ROUND(G36/12,2)</f>
        <v>0</v>
      </c>
      <c r="I36" s="220">
        <f t="shared" ref="I36:I37" si="76">H36*1</f>
        <v>0</v>
      </c>
      <c r="J36" s="20"/>
      <c r="K36" s="116"/>
      <c r="L36" s="19">
        <f t="shared" ref="L36:L37" si="77">ROUND(K36/12,2)</f>
        <v>0</v>
      </c>
      <c r="M36" s="220">
        <f t="shared" ref="M36:M37" si="78">L36*1</f>
        <v>0</v>
      </c>
      <c r="N36" s="20"/>
      <c r="O36" s="21">
        <f t="shared" si="24"/>
        <v>0</v>
      </c>
      <c r="P36" s="22">
        <f t="shared" ref="P36:P37" si="79">ROUND(O36/24,2)</f>
        <v>0</v>
      </c>
      <c r="Q36" s="22">
        <f t="shared" ref="Q36:Q37" si="80">P36*1</f>
        <v>0</v>
      </c>
      <c r="R36" s="23"/>
      <c r="S36" s="6"/>
      <c r="T36" s="6"/>
      <c r="U36" s="6"/>
      <c r="V36" s="6"/>
      <c r="W36" s="6"/>
      <c r="X36" s="6"/>
      <c r="Y36" s="6"/>
      <c r="Z36" s="6"/>
    </row>
    <row r="37" spans="1:26" ht="18.75" customHeight="1" x14ac:dyDescent="0.3">
      <c r="A37" s="225"/>
      <c r="B37" s="104" t="s">
        <v>14</v>
      </c>
      <c r="C37" s="116"/>
      <c r="D37" s="19">
        <f t="shared" si="73"/>
        <v>0</v>
      </c>
      <c r="E37" s="220">
        <f t="shared" si="74"/>
        <v>0</v>
      </c>
      <c r="F37" s="20"/>
      <c r="G37" s="105"/>
      <c r="H37" s="19">
        <f t="shared" si="75"/>
        <v>0</v>
      </c>
      <c r="I37" s="220">
        <f t="shared" si="76"/>
        <v>0</v>
      </c>
      <c r="J37" s="20"/>
      <c r="K37" s="116"/>
      <c r="L37" s="19">
        <f t="shared" si="77"/>
        <v>0</v>
      </c>
      <c r="M37" s="220">
        <f t="shared" si="78"/>
        <v>0</v>
      </c>
      <c r="N37" s="20"/>
      <c r="O37" s="21">
        <f t="shared" si="24"/>
        <v>0</v>
      </c>
      <c r="P37" s="22">
        <f t="shared" si="79"/>
        <v>0</v>
      </c>
      <c r="Q37" s="22">
        <f t="shared" si="80"/>
        <v>0</v>
      </c>
      <c r="R37" s="23"/>
      <c r="S37" s="6"/>
      <c r="T37" s="6"/>
      <c r="U37" s="6"/>
      <c r="V37" s="6"/>
      <c r="W37" s="6"/>
      <c r="X37" s="6"/>
      <c r="Y37" s="6"/>
      <c r="Z37" s="6"/>
    </row>
    <row r="38" spans="1:26" ht="18.75" customHeight="1" x14ac:dyDescent="0.3">
      <c r="A38" s="214" t="s">
        <v>24</v>
      </c>
      <c r="B38" s="104" t="s">
        <v>12</v>
      </c>
      <c r="C38" s="116"/>
      <c r="D38" s="19">
        <f>ROUND(C38/18,2)</f>
        <v>0</v>
      </c>
      <c r="E38" s="19"/>
      <c r="F38" s="20">
        <f>SUM(D38,E39:E40)</f>
        <v>0</v>
      </c>
      <c r="G38" s="105"/>
      <c r="H38" s="19">
        <f>ROUND(G38/18,2)</f>
        <v>0</v>
      </c>
      <c r="I38" s="19"/>
      <c r="J38" s="20">
        <f>SUM(H38,I39:I40)</f>
        <v>0</v>
      </c>
      <c r="K38" s="116"/>
      <c r="L38" s="19">
        <f>ROUND(K38/18,2)</f>
        <v>0</v>
      </c>
      <c r="M38" s="19"/>
      <c r="N38" s="20">
        <f>SUM(L38,M39:M40)</f>
        <v>0</v>
      </c>
      <c r="O38" s="21">
        <f t="shared" si="24"/>
        <v>0</v>
      </c>
      <c r="P38" s="22">
        <f>ROUND(O38/36,2)</f>
        <v>0</v>
      </c>
      <c r="Q38" s="22"/>
      <c r="R38" s="23">
        <f>SUM(P38,Q39:Q40)</f>
        <v>0</v>
      </c>
      <c r="S38" s="6"/>
      <c r="T38" s="6"/>
      <c r="U38" s="6"/>
      <c r="V38" s="6"/>
      <c r="W38" s="6"/>
      <c r="X38" s="6"/>
      <c r="Y38" s="6"/>
      <c r="Z38" s="6"/>
    </row>
    <row r="39" spans="1:26" ht="18.75" customHeight="1" x14ac:dyDescent="0.3">
      <c r="A39" s="225"/>
      <c r="B39" s="104" t="s">
        <v>13</v>
      </c>
      <c r="C39" s="116"/>
      <c r="D39" s="19">
        <f t="shared" ref="D39:D40" si="81">ROUND(C39/12,2)</f>
        <v>0</v>
      </c>
      <c r="E39" s="220">
        <f t="shared" ref="E39:E40" si="82">D39*1</f>
        <v>0</v>
      </c>
      <c r="F39" s="20"/>
      <c r="G39" s="105"/>
      <c r="H39" s="19">
        <f t="shared" ref="H39:H40" si="83">ROUND(G39/12,2)</f>
        <v>0</v>
      </c>
      <c r="I39" s="220">
        <f t="shared" ref="I39:I40" si="84">H39*1</f>
        <v>0</v>
      </c>
      <c r="J39" s="20"/>
      <c r="K39" s="116"/>
      <c r="L39" s="19">
        <f t="shared" ref="L39:L40" si="85">ROUND(K39/12,2)</f>
        <v>0</v>
      </c>
      <c r="M39" s="220">
        <f t="shared" ref="M39:M40" si="86">L39*1</f>
        <v>0</v>
      </c>
      <c r="N39" s="20"/>
      <c r="O39" s="21">
        <f t="shared" si="24"/>
        <v>0</v>
      </c>
      <c r="P39" s="22">
        <f t="shared" ref="P39:P40" si="87">ROUND(O39/24,2)</f>
        <v>0</v>
      </c>
      <c r="Q39" s="22">
        <f t="shared" ref="Q39:Q40" si="88">P39*1</f>
        <v>0</v>
      </c>
      <c r="R39" s="23"/>
      <c r="S39" s="6"/>
      <c r="T39" s="6"/>
      <c r="U39" s="6"/>
      <c r="V39" s="6"/>
      <c r="W39" s="6"/>
      <c r="X39" s="6"/>
      <c r="Y39" s="6"/>
      <c r="Z39" s="6"/>
    </row>
    <row r="40" spans="1:26" ht="18.75" customHeight="1" x14ac:dyDescent="0.3">
      <c r="A40" s="225"/>
      <c r="B40" s="104" t="s">
        <v>14</v>
      </c>
      <c r="C40" s="116"/>
      <c r="D40" s="19">
        <f t="shared" si="81"/>
        <v>0</v>
      </c>
      <c r="E40" s="220">
        <f t="shared" si="82"/>
        <v>0</v>
      </c>
      <c r="F40" s="20"/>
      <c r="G40" s="105"/>
      <c r="H40" s="19">
        <f t="shared" si="83"/>
        <v>0</v>
      </c>
      <c r="I40" s="220">
        <f t="shared" si="84"/>
        <v>0</v>
      </c>
      <c r="J40" s="20"/>
      <c r="K40" s="116"/>
      <c r="L40" s="19">
        <f t="shared" si="85"/>
        <v>0</v>
      </c>
      <c r="M40" s="220">
        <f t="shared" si="86"/>
        <v>0</v>
      </c>
      <c r="N40" s="20"/>
      <c r="O40" s="21">
        <f t="shared" si="24"/>
        <v>0</v>
      </c>
      <c r="P40" s="22">
        <f t="shared" si="87"/>
        <v>0</v>
      </c>
      <c r="Q40" s="22">
        <f t="shared" si="88"/>
        <v>0</v>
      </c>
      <c r="R40" s="23"/>
      <c r="S40" s="6"/>
      <c r="T40" s="6"/>
      <c r="U40" s="6"/>
      <c r="V40" s="6"/>
      <c r="W40" s="6"/>
      <c r="X40" s="6"/>
      <c r="Y40" s="6"/>
      <c r="Z40" s="6"/>
    </row>
    <row r="41" spans="1:26" ht="18.75" customHeight="1" x14ac:dyDescent="0.3">
      <c r="A41" s="214" t="s">
        <v>25</v>
      </c>
      <c r="B41" s="104" t="s">
        <v>12</v>
      </c>
      <c r="C41" s="116"/>
      <c r="D41" s="19">
        <f>ROUND(C41/18,2)</f>
        <v>0</v>
      </c>
      <c r="E41" s="19"/>
      <c r="F41" s="20">
        <f>SUM(D41,E42:E43)</f>
        <v>0</v>
      </c>
      <c r="G41" s="105"/>
      <c r="H41" s="19">
        <f>ROUND(G41/18,2)</f>
        <v>0</v>
      </c>
      <c r="I41" s="19"/>
      <c r="J41" s="20">
        <f>SUM(H41,I42:I43)</f>
        <v>0</v>
      </c>
      <c r="K41" s="116"/>
      <c r="L41" s="19">
        <f>ROUND(K41/18,2)</f>
        <v>0</v>
      </c>
      <c r="M41" s="19"/>
      <c r="N41" s="20">
        <f>SUM(L41,M42:M43)</f>
        <v>0</v>
      </c>
      <c r="O41" s="21">
        <f t="shared" si="24"/>
        <v>0</v>
      </c>
      <c r="P41" s="22">
        <f>ROUND(O41/36,2)</f>
        <v>0</v>
      </c>
      <c r="Q41" s="22"/>
      <c r="R41" s="23">
        <f>SUM(P41,Q42:Q43)</f>
        <v>0</v>
      </c>
      <c r="S41" s="6"/>
      <c r="T41" s="6"/>
      <c r="U41" s="6"/>
      <c r="V41" s="6"/>
      <c r="W41" s="6"/>
      <c r="X41" s="6"/>
      <c r="Y41" s="6"/>
      <c r="Z41" s="6"/>
    </row>
    <row r="42" spans="1:26" ht="18.75" customHeight="1" x14ac:dyDescent="0.3">
      <c r="A42" s="225"/>
      <c r="B42" s="104" t="s">
        <v>13</v>
      </c>
      <c r="C42" s="116"/>
      <c r="D42" s="19">
        <f t="shared" ref="D42:D43" si="89">ROUND(C42/12,2)</f>
        <v>0</v>
      </c>
      <c r="E42" s="220">
        <f t="shared" ref="E42:E43" si="90">D42*1</f>
        <v>0</v>
      </c>
      <c r="F42" s="20"/>
      <c r="G42" s="105"/>
      <c r="H42" s="19">
        <f t="shared" ref="H42:H43" si="91">ROUND(G42/12,2)</f>
        <v>0</v>
      </c>
      <c r="I42" s="220">
        <f t="shared" ref="I42:I43" si="92">H42*1</f>
        <v>0</v>
      </c>
      <c r="J42" s="20"/>
      <c r="K42" s="116"/>
      <c r="L42" s="19">
        <f t="shared" ref="L42:L43" si="93">ROUND(K42/12,2)</f>
        <v>0</v>
      </c>
      <c r="M42" s="220">
        <f t="shared" ref="M42:M43" si="94">L42*1</f>
        <v>0</v>
      </c>
      <c r="N42" s="20"/>
      <c r="O42" s="21">
        <f t="shared" si="24"/>
        <v>0</v>
      </c>
      <c r="P42" s="22">
        <f t="shared" ref="P42:P43" si="95">ROUND(O42/24,2)</f>
        <v>0</v>
      </c>
      <c r="Q42" s="22">
        <f t="shared" ref="Q42:Q43" si="96">P42*1</f>
        <v>0</v>
      </c>
      <c r="R42" s="23"/>
      <c r="S42" s="6"/>
      <c r="T42" s="6"/>
      <c r="U42" s="6"/>
      <c r="V42" s="6"/>
      <c r="W42" s="6"/>
      <c r="X42" s="6"/>
      <c r="Y42" s="6"/>
      <c r="Z42" s="6"/>
    </row>
    <row r="43" spans="1:26" ht="18.75" customHeight="1" x14ac:dyDescent="0.3">
      <c r="A43" s="225"/>
      <c r="B43" s="104" t="s">
        <v>14</v>
      </c>
      <c r="C43" s="116"/>
      <c r="D43" s="19">
        <f t="shared" si="89"/>
        <v>0</v>
      </c>
      <c r="E43" s="220">
        <f t="shared" si="90"/>
        <v>0</v>
      </c>
      <c r="F43" s="20"/>
      <c r="G43" s="105"/>
      <c r="H43" s="19">
        <f t="shared" si="91"/>
        <v>0</v>
      </c>
      <c r="I43" s="220">
        <f t="shared" si="92"/>
        <v>0</v>
      </c>
      <c r="J43" s="20"/>
      <c r="K43" s="116"/>
      <c r="L43" s="19">
        <f t="shared" si="93"/>
        <v>0</v>
      </c>
      <c r="M43" s="220">
        <f t="shared" si="94"/>
        <v>0</v>
      </c>
      <c r="N43" s="20"/>
      <c r="O43" s="21">
        <f t="shared" si="24"/>
        <v>0</v>
      </c>
      <c r="P43" s="22">
        <f t="shared" si="95"/>
        <v>0</v>
      </c>
      <c r="Q43" s="22">
        <f t="shared" si="96"/>
        <v>0</v>
      </c>
      <c r="R43" s="23"/>
      <c r="S43" s="6"/>
      <c r="T43" s="6"/>
      <c r="U43" s="6"/>
      <c r="V43" s="6"/>
      <c r="W43" s="6"/>
      <c r="X43" s="6"/>
      <c r="Y43" s="6"/>
      <c r="Z43" s="6"/>
    </row>
    <row r="44" spans="1:26" ht="18.75" customHeight="1" x14ac:dyDescent="0.3">
      <c r="A44" s="232" t="s">
        <v>26</v>
      </c>
      <c r="B44" s="108" t="s">
        <v>12</v>
      </c>
      <c r="C44" s="35">
        <f t="shared" ref="C44:C46" si="97">SUM(C17,C20,C23,C26,C29,C32,C35,C38,C41)</f>
        <v>446</v>
      </c>
      <c r="D44" s="36">
        <f>ROUND(C44/18,2)</f>
        <v>24.78</v>
      </c>
      <c r="E44" s="36"/>
      <c r="F44" s="37">
        <f>SUM(D44,E45:E46)</f>
        <v>24.78</v>
      </c>
      <c r="G44" s="35">
        <f t="shared" ref="G44:G46" si="98">SUM(G17,G20,G23,G26,G29,G32,G35,G38,G41)</f>
        <v>26</v>
      </c>
      <c r="H44" s="36">
        <f>ROUND(G44/18,2)</f>
        <v>1.44</v>
      </c>
      <c r="I44" s="36"/>
      <c r="J44" s="37">
        <f>SUM(H44,I45:I46)</f>
        <v>1.44</v>
      </c>
      <c r="K44" s="35"/>
      <c r="L44" s="36">
        <f>ROUND(K44/18,2)</f>
        <v>0</v>
      </c>
      <c r="M44" s="36"/>
      <c r="N44" s="37">
        <f>SUM(L44,M45:M46)</f>
        <v>0</v>
      </c>
      <c r="O44" s="38">
        <f t="shared" si="24"/>
        <v>472</v>
      </c>
      <c r="P44" s="39">
        <f>ROUND(O44/36,2)</f>
        <v>13.11</v>
      </c>
      <c r="Q44" s="39"/>
      <c r="R44" s="23">
        <f>SUM(P44,Q45:Q46)</f>
        <v>13.11</v>
      </c>
      <c r="S44" s="6"/>
      <c r="T44" s="6"/>
      <c r="U44" s="6"/>
      <c r="V44" s="6"/>
      <c r="W44" s="6"/>
      <c r="X44" s="6"/>
      <c r="Y44" s="6"/>
      <c r="Z44" s="6"/>
    </row>
    <row r="45" spans="1:26" ht="18.75" customHeight="1" x14ac:dyDescent="0.3">
      <c r="A45" s="214"/>
      <c r="B45" s="108" t="s">
        <v>13</v>
      </c>
      <c r="C45" s="35">
        <f t="shared" si="97"/>
        <v>0</v>
      </c>
      <c r="D45" s="36">
        <f t="shared" ref="D45:D46" si="99">ROUND(C45/12,2)</f>
        <v>0</v>
      </c>
      <c r="E45" s="36">
        <f t="shared" ref="E45:E46" si="100">D45*1</f>
        <v>0</v>
      </c>
      <c r="F45" s="37"/>
      <c r="G45" s="35">
        <f t="shared" si="98"/>
        <v>0</v>
      </c>
      <c r="H45" s="36">
        <f t="shared" ref="H45:H46" si="101">ROUND(G45/12,2)</f>
        <v>0</v>
      </c>
      <c r="I45" s="36">
        <f t="shared" ref="I45:I46" si="102">H45*1</f>
        <v>0</v>
      </c>
      <c r="J45" s="37"/>
      <c r="K45" s="35"/>
      <c r="L45" s="36">
        <f t="shared" ref="L45:L46" si="103">ROUND(K45/12,2)</f>
        <v>0</v>
      </c>
      <c r="M45" s="36">
        <f t="shared" ref="M45:M46" si="104">L45*1</f>
        <v>0</v>
      </c>
      <c r="N45" s="37"/>
      <c r="O45" s="38">
        <f t="shared" si="24"/>
        <v>0</v>
      </c>
      <c r="P45" s="39">
        <f t="shared" ref="P45:P46" si="105">ROUND(O45/24,2)</f>
        <v>0</v>
      </c>
      <c r="Q45" s="39">
        <f t="shared" ref="Q45:Q46" si="106">P45*1</f>
        <v>0</v>
      </c>
      <c r="R45" s="23"/>
      <c r="S45" s="6"/>
      <c r="T45" s="6"/>
      <c r="U45" s="6"/>
      <c r="V45" s="6"/>
      <c r="W45" s="6"/>
      <c r="X45" s="6"/>
      <c r="Y45" s="6"/>
      <c r="Z45" s="6"/>
    </row>
    <row r="46" spans="1:26" ht="18.75" customHeight="1" thickBot="1" x14ac:dyDescent="0.35">
      <c r="A46" s="216"/>
      <c r="B46" s="109" t="s">
        <v>14</v>
      </c>
      <c r="C46" s="40">
        <f t="shared" si="97"/>
        <v>0</v>
      </c>
      <c r="D46" s="41">
        <f t="shared" si="99"/>
        <v>0</v>
      </c>
      <c r="E46" s="41">
        <f t="shared" si="100"/>
        <v>0</v>
      </c>
      <c r="F46" s="42"/>
      <c r="G46" s="40">
        <f t="shared" si="98"/>
        <v>0</v>
      </c>
      <c r="H46" s="41">
        <f t="shared" si="101"/>
        <v>0</v>
      </c>
      <c r="I46" s="41">
        <f t="shared" si="102"/>
        <v>0</v>
      </c>
      <c r="J46" s="42"/>
      <c r="K46" s="40"/>
      <c r="L46" s="41">
        <f t="shared" si="103"/>
        <v>0</v>
      </c>
      <c r="M46" s="41">
        <f t="shared" si="104"/>
        <v>0</v>
      </c>
      <c r="N46" s="42"/>
      <c r="O46" s="43">
        <f t="shared" si="24"/>
        <v>0</v>
      </c>
      <c r="P46" s="44">
        <f t="shared" si="105"/>
        <v>0</v>
      </c>
      <c r="Q46" s="44">
        <f t="shared" si="106"/>
        <v>0</v>
      </c>
      <c r="R46" s="29"/>
      <c r="S46" s="6"/>
      <c r="T46" s="6"/>
      <c r="U46" s="6"/>
      <c r="V46" s="6"/>
      <c r="W46" s="6"/>
      <c r="X46" s="6"/>
      <c r="Y46" s="6"/>
      <c r="Z46" s="6"/>
    </row>
    <row r="47" spans="1:26" ht="18.75" customHeight="1" x14ac:dyDescent="0.3">
      <c r="A47" s="218" t="s">
        <v>27</v>
      </c>
      <c r="B47" s="243"/>
      <c r="C47" s="176"/>
      <c r="D47" s="220"/>
      <c r="E47" s="220"/>
      <c r="F47" s="221"/>
      <c r="G47" s="110"/>
      <c r="H47" s="220"/>
      <c r="I47" s="220"/>
      <c r="J47" s="221"/>
      <c r="K47" s="176"/>
      <c r="L47" s="220"/>
      <c r="M47" s="220"/>
      <c r="N47" s="221"/>
      <c r="O47" s="30"/>
      <c r="P47" s="32"/>
      <c r="Q47" s="32"/>
      <c r="R47" s="33"/>
      <c r="S47" s="6"/>
      <c r="T47" s="6"/>
      <c r="U47" s="6"/>
      <c r="V47" s="6"/>
      <c r="W47" s="6"/>
      <c r="X47" s="6"/>
      <c r="Y47" s="6"/>
      <c r="Z47" s="6"/>
    </row>
    <row r="48" spans="1:26" ht="18.75" customHeight="1" x14ac:dyDescent="0.3">
      <c r="A48" s="214" t="s">
        <v>11</v>
      </c>
      <c r="B48" s="104" t="s">
        <v>12</v>
      </c>
      <c r="C48" s="116">
        <v>73</v>
      </c>
      <c r="D48" s="19">
        <f>ROUND(C48/18,2)</f>
        <v>4.0599999999999996</v>
      </c>
      <c r="E48" s="19"/>
      <c r="F48" s="20">
        <f>SUM(D48,E49:E50)</f>
        <v>4.0599999999999996</v>
      </c>
      <c r="G48" s="105">
        <v>348</v>
      </c>
      <c r="H48" s="19">
        <f>ROUND(G48/18,2)</f>
        <v>19.329999999999998</v>
      </c>
      <c r="I48" s="19"/>
      <c r="J48" s="20">
        <f>SUM(H48,I49:I50)</f>
        <v>19.329999999999998</v>
      </c>
      <c r="K48" s="116"/>
      <c r="L48" s="19">
        <f>ROUND(K48/18,2)</f>
        <v>0</v>
      </c>
      <c r="M48" s="19"/>
      <c r="N48" s="20">
        <f>SUM(L48,M49:M50)</f>
        <v>0</v>
      </c>
      <c r="O48" s="21">
        <f>SUM(K48,G48,C48)</f>
        <v>421</v>
      </c>
      <c r="P48" s="22">
        <f>ROUND(O48/36,2)</f>
        <v>11.69</v>
      </c>
      <c r="Q48" s="22"/>
      <c r="R48" s="23">
        <f>SUM(P48,Q49:Q50)</f>
        <v>11.69</v>
      </c>
      <c r="S48" s="6"/>
      <c r="T48" s="6"/>
      <c r="U48" s="6"/>
      <c r="V48" s="6"/>
      <c r="W48" s="6"/>
      <c r="X48" s="6"/>
      <c r="Y48" s="6"/>
      <c r="Z48" s="6"/>
    </row>
    <row r="49" spans="1:26" ht="18.75" customHeight="1" x14ac:dyDescent="0.3">
      <c r="A49" s="225"/>
      <c r="B49" s="104" t="s">
        <v>13</v>
      </c>
      <c r="C49" s="116"/>
      <c r="D49" s="19">
        <f t="shared" ref="D49:D50" si="107">ROUND(C49/12,2)</f>
        <v>0</v>
      </c>
      <c r="E49" s="19">
        <f t="shared" ref="E49:E50" si="108">D49*2</f>
        <v>0</v>
      </c>
      <c r="F49" s="20"/>
      <c r="G49" s="105"/>
      <c r="H49" s="19">
        <f t="shared" ref="H49:H50" si="109">ROUND(G49/12,2)</f>
        <v>0</v>
      </c>
      <c r="I49" s="19">
        <f t="shared" ref="I49:I50" si="110">H49*2</f>
        <v>0</v>
      </c>
      <c r="J49" s="20"/>
      <c r="K49" s="116"/>
      <c r="L49" s="19">
        <f t="shared" ref="L49:L50" si="111">ROUND(K49/12,2)</f>
        <v>0</v>
      </c>
      <c r="M49" s="19">
        <f t="shared" ref="M49:M50" si="112">L49*2</f>
        <v>0</v>
      </c>
      <c r="N49" s="20"/>
      <c r="O49" s="21">
        <f>SUM(K49,G49,C49)</f>
        <v>0</v>
      </c>
      <c r="P49" s="22">
        <f t="shared" ref="P49:P50" si="113">ROUND(O49/24,2)</f>
        <v>0</v>
      </c>
      <c r="Q49" s="22">
        <f t="shared" ref="Q49:Q50" si="114">P49*2</f>
        <v>0</v>
      </c>
      <c r="R49" s="23"/>
      <c r="S49" s="6"/>
      <c r="T49" s="6"/>
      <c r="U49" s="6"/>
      <c r="V49" s="6"/>
      <c r="W49" s="6"/>
      <c r="X49" s="6"/>
      <c r="Y49" s="6"/>
      <c r="Z49" s="6"/>
    </row>
    <row r="50" spans="1:26" ht="18.75" customHeight="1" thickBot="1" x14ac:dyDescent="0.35">
      <c r="A50" s="230"/>
      <c r="B50" s="106" t="s">
        <v>14</v>
      </c>
      <c r="C50" s="175"/>
      <c r="D50" s="25">
        <f t="shared" si="107"/>
        <v>0</v>
      </c>
      <c r="E50" s="25">
        <f t="shared" si="108"/>
        <v>0</v>
      </c>
      <c r="F50" s="26"/>
      <c r="G50" s="107"/>
      <c r="H50" s="25">
        <f t="shared" si="109"/>
        <v>0</v>
      </c>
      <c r="I50" s="25">
        <f t="shared" si="110"/>
        <v>0</v>
      </c>
      <c r="J50" s="26"/>
      <c r="K50" s="175"/>
      <c r="L50" s="25">
        <f t="shared" si="111"/>
        <v>0</v>
      </c>
      <c r="M50" s="25">
        <f t="shared" si="112"/>
        <v>0</v>
      </c>
      <c r="N50" s="26"/>
      <c r="O50" s="27">
        <f>SUM(K50,G50,C50)</f>
        <v>0</v>
      </c>
      <c r="P50" s="28">
        <f t="shared" si="113"/>
        <v>0</v>
      </c>
      <c r="Q50" s="28">
        <f t="shared" si="114"/>
        <v>0</v>
      </c>
      <c r="R50" s="29"/>
      <c r="S50" s="6"/>
      <c r="T50" s="6"/>
      <c r="U50" s="6"/>
      <c r="V50" s="6"/>
      <c r="W50" s="6"/>
      <c r="X50" s="6"/>
      <c r="Y50" s="6"/>
      <c r="Z50" s="6"/>
    </row>
    <row r="51" spans="1:26" ht="18.75" customHeight="1" x14ac:dyDescent="0.3">
      <c r="A51" s="218" t="s">
        <v>28</v>
      </c>
      <c r="B51" s="243"/>
      <c r="C51" s="179"/>
      <c r="D51" s="220"/>
      <c r="E51" s="220"/>
      <c r="F51" s="221"/>
      <c r="G51" s="156"/>
      <c r="H51" s="220"/>
      <c r="I51" s="220"/>
      <c r="J51" s="221"/>
      <c r="K51" s="179"/>
      <c r="L51" s="220"/>
      <c r="M51" s="220"/>
      <c r="N51" s="221"/>
      <c r="O51" s="30"/>
      <c r="P51" s="32"/>
      <c r="Q51" s="32"/>
      <c r="R51" s="33"/>
      <c r="S51" s="6"/>
      <c r="T51" s="6"/>
      <c r="U51" s="6"/>
      <c r="V51" s="6"/>
      <c r="W51" s="6"/>
      <c r="X51" s="6"/>
      <c r="Y51" s="6"/>
      <c r="Z51" s="6"/>
    </row>
    <row r="52" spans="1:26" ht="18.75" customHeight="1" x14ac:dyDescent="0.3">
      <c r="A52" s="214" t="s">
        <v>11</v>
      </c>
      <c r="B52" s="104" t="s">
        <v>12</v>
      </c>
      <c r="C52" s="116">
        <v>543</v>
      </c>
      <c r="D52" s="19">
        <f>ROUND(C52/18,2)</f>
        <v>30.17</v>
      </c>
      <c r="E52" s="19"/>
      <c r="F52" s="20">
        <f>SUM(D52,E53:E54)</f>
        <v>30.17</v>
      </c>
      <c r="G52" s="105">
        <v>26</v>
      </c>
      <c r="H52" s="19">
        <f>ROUND(G52/18,2)</f>
        <v>1.44</v>
      </c>
      <c r="I52" s="19"/>
      <c r="J52" s="20">
        <f>SUM(H52,I53:I54)</f>
        <v>1.44</v>
      </c>
      <c r="K52" s="116"/>
      <c r="L52" s="19">
        <f>ROUND(K52/18,2)</f>
        <v>0</v>
      </c>
      <c r="M52" s="19"/>
      <c r="N52" s="20">
        <f>SUM(L52,M53:M54)</f>
        <v>0</v>
      </c>
      <c r="O52" s="21">
        <f>SUM(K52,G52,C52)</f>
        <v>569</v>
      </c>
      <c r="P52" s="22">
        <f>ROUND(O52/36,2)</f>
        <v>15.81</v>
      </c>
      <c r="Q52" s="22"/>
      <c r="R52" s="23">
        <f>SUM(P52,Q53:Q54)</f>
        <v>15.81</v>
      </c>
      <c r="S52" s="6"/>
      <c r="T52" s="6"/>
      <c r="U52" s="6"/>
      <c r="V52" s="6"/>
      <c r="W52" s="6"/>
      <c r="X52" s="6"/>
      <c r="Y52" s="6"/>
      <c r="Z52" s="6"/>
    </row>
    <row r="53" spans="1:26" ht="18.75" customHeight="1" x14ac:dyDescent="0.3">
      <c r="A53" s="225"/>
      <c r="B53" s="104" t="s">
        <v>13</v>
      </c>
      <c r="C53" s="116"/>
      <c r="D53" s="19">
        <f t="shared" ref="D53:D54" si="115">ROUND(C53/12,2)</f>
        <v>0</v>
      </c>
      <c r="E53" s="19">
        <f t="shared" ref="E53:E54" si="116">D53*1</f>
        <v>0</v>
      </c>
      <c r="F53" s="20"/>
      <c r="G53" s="105"/>
      <c r="H53" s="19">
        <f t="shared" ref="H53:H54" si="117">ROUND(G53/12,2)</f>
        <v>0</v>
      </c>
      <c r="I53" s="19">
        <f t="shared" ref="I53:I54" si="118">H53*1</f>
        <v>0</v>
      </c>
      <c r="J53" s="20"/>
      <c r="K53" s="116"/>
      <c r="L53" s="19">
        <f t="shared" ref="L53:L54" si="119">ROUND(K53/12,2)</f>
        <v>0</v>
      </c>
      <c r="M53" s="19">
        <f t="shared" ref="M53:M54" si="120">L53*1</f>
        <v>0</v>
      </c>
      <c r="N53" s="20"/>
      <c r="O53" s="21">
        <f>SUM(K53,G53,C53)</f>
        <v>0</v>
      </c>
      <c r="P53" s="22">
        <f t="shared" ref="P53:P54" si="121">ROUND(O53/24,2)</f>
        <v>0</v>
      </c>
      <c r="Q53" s="22">
        <f t="shared" ref="Q53:Q54" si="122">P53*1</f>
        <v>0</v>
      </c>
      <c r="R53" s="23"/>
      <c r="S53" s="6"/>
      <c r="T53" s="6"/>
      <c r="U53" s="6"/>
      <c r="V53" s="6"/>
      <c r="W53" s="6"/>
      <c r="X53" s="6"/>
      <c r="Y53" s="6"/>
      <c r="Z53" s="6"/>
    </row>
    <row r="54" spans="1:26" ht="18.75" customHeight="1" thickBot="1" x14ac:dyDescent="0.35">
      <c r="A54" s="230"/>
      <c r="B54" s="106" t="s">
        <v>14</v>
      </c>
      <c r="C54" s="175"/>
      <c r="D54" s="25">
        <f t="shared" si="115"/>
        <v>0</v>
      </c>
      <c r="E54" s="25">
        <f t="shared" si="116"/>
        <v>0</v>
      </c>
      <c r="F54" s="26"/>
      <c r="G54" s="107"/>
      <c r="H54" s="25">
        <f t="shared" si="117"/>
        <v>0</v>
      </c>
      <c r="I54" s="25">
        <f t="shared" si="118"/>
        <v>0</v>
      </c>
      <c r="J54" s="26"/>
      <c r="K54" s="175"/>
      <c r="L54" s="25">
        <f t="shared" si="119"/>
        <v>0</v>
      </c>
      <c r="M54" s="25">
        <f t="shared" si="120"/>
        <v>0</v>
      </c>
      <c r="N54" s="26"/>
      <c r="O54" s="27">
        <f>SUM(K54,G54,C54)</f>
        <v>0</v>
      </c>
      <c r="P54" s="28">
        <f t="shared" si="121"/>
        <v>0</v>
      </c>
      <c r="Q54" s="28">
        <f t="shared" si="122"/>
        <v>0</v>
      </c>
      <c r="R54" s="29"/>
      <c r="S54" s="6"/>
      <c r="T54" s="6"/>
      <c r="U54" s="6"/>
      <c r="V54" s="6"/>
      <c r="W54" s="6"/>
      <c r="X54" s="6"/>
      <c r="Y54" s="6"/>
      <c r="Z54" s="6"/>
    </row>
    <row r="55" spans="1:26" ht="18.75" customHeight="1" x14ac:dyDescent="0.3">
      <c r="A55" s="218" t="s">
        <v>29</v>
      </c>
      <c r="B55" s="243"/>
      <c r="C55" s="179"/>
      <c r="D55" s="220"/>
      <c r="E55" s="220"/>
      <c r="F55" s="221"/>
      <c r="G55" s="156"/>
      <c r="H55" s="220"/>
      <c r="I55" s="220"/>
      <c r="J55" s="221"/>
      <c r="K55" s="179"/>
      <c r="L55" s="220"/>
      <c r="M55" s="220"/>
      <c r="N55" s="221"/>
      <c r="O55" s="34"/>
      <c r="P55" s="32"/>
      <c r="Q55" s="32"/>
      <c r="R55" s="33"/>
      <c r="S55" s="6"/>
      <c r="T55" s="6"/>
      <c r="U55" s="6"/>
      <c r="V55" s="6"/>
      <c r="W55" s="6"/>
      <c r="X55" s="6"/>
      <c r="Y55" s="6"/>
      <c r="Z55" s="6"/>
    </row>
    <row r="56" spans="1:26" ht="18.75" customHeight="1" x14ac:dyDescent="0.3">
      <c r="A56" s="214" t="s">
        <v>30</v>
      </c>
      <c r="B56" s="104" t="s">
        <v>12</v>
      </c>
      <c r="C56" s="116">
        <v>192</v>
      </c>
      <c r="D56" s="19">
        <f>ROUND(C56/18,2)</f>
        <v>10.67</v>
      </c>
      <c r="E56" s="19"/>
      <c r="F56" s="20">
        <f>SUM(D56,E57:E58)</f>
        <v>10.67</v>
      </c>
      <c r="G56" s="105">
        <v>247</v>
      </c>
      <c r="H56" s="19">
        <f>ROUND(G56/18,2)</f>
        <v>13.72</v>
      </c>
      <c r="I56" s="19"/>
      <c r="J56" s="20">
        <f>SUM(H56,I57:I58)</f>
        <v>13.72</v>
      </c>
      <c r="K56" s="116"/>
      <c r="L56" s="19">
        <f>ROUND(K56/18,2)</f>
        <v>0</v>
      </c>
      <c r="M56" s="19"/>
      <c r="N56" s="20">
        <f>SUM(L56,M57:M58)</f>
        <v>0</v>
      </c>
      <c r="O56" s="21">
        <f t="shared" ref="O56:O91" si="123">SUM(K56,G56,C56)</f>
        <v>439</v>
      </c>
      <c r="P56" s="22">
        <f>ROUND(O56/36,2)</f>
        <v>12.19</v>
      </c>
      <c r="Q56" s="22"/>
      <c r="R56" s="23">
        <f>SUM(P56,Q57:Q58)</f>
        <v>12.19</v>
      </c>
      <c r="S56" s="6"/>
      <c r="T56" s="6"/>
      <c r="U56" s="6"/>
      <c r="V56" s="6"/>
      <c r="W56" s="6"/>
      <c r="X56" s="6"/>
      <c r="Y56" s="6"/>
      <c r="Z56" s="6"/>
    </row>
    <row r="57" spans="1:26" ht="18.75" customHeight="1" x14ac:dyDescent="0.3">
      <c r="A57" s="225"/>
      <c r="B57" s="104" t="s">
        <v>13</v>
      </c>
      <c r="C57" s="116"/>
      <c r="D57" s="19">
        <f t="shared" ref="D57:D58" si="124">ROUND(C57/12,2)</f>
        <v>0</v>
      </c>
      <c r="E57" s="19">
        <f t="shared" ref="E57:E58" si="125">D57*1.8</f>
        <v>0</v>
      </c>
      <c r="F57" s="20"/>
      <c r="G57" s="105"/>
      <c r="H57" s="19">
        <f t="shared" ref="H57:H58" si="126">ROUND(G57/12,2)</f>
        <v>0</v>
      </c>
      <c r="I57" s="19">
        <f t="shared" ref="I57:I58" si="127">H57*1.8</f>
        <v>0</v>
      </c>
      <c r="J57" s="20"/>
      <c r="K57" s="116"/>
      <c r="L57" s="19">
        <f t="shared" ref="L57:L58" si="128">ROUND(K57/12,2)</f>
        <v>0</v>
      </c>
      <c r="M57" s="19">
        <f t="shared" ref="M57:M58" si="129">L57*1.8</f>
        <v>0</v>
      </c>
      <c r="N57" s="20"/>
      <c r="O57" s="21">
        <f t="shared" si="123"/>
        <v>0</v>
      </c>
      <c r="P57" s="22">
        <f t="shared" ref="P57:P58" si="130">ROUND(O57/24,2)</f>
        <v>0</v>
      </c>
      <c r="Q57" s="22">
        <f t="shared" ref="Q57:Q58" si="131">P57*1.8</f>
        <v>0</v>
      </c>
      <c r="R57" s="23"/>
      <c r="S57" s="6"/>
      <c r="T57" s="6"/>
      <c r="U57" s="6"/>
      <c r="V57" s="6"/>
      <c r="W57" s="6"/>
      <c r="X57" s="6"/>
      <c r="Y57" s="6"/>
      <c r="Z57" s="6"/>
    </row>
    <row r="58" spans="1:26" ht="18.75" customHeight="1" x14ac:dyDescent="0.3">
      <c r="A58" s="225"/>
      <c r="B58" s="104" t="s">
        <v>14</v>
      </c>
      <c r="C58" s="116"/>
      <c r="D58" s="19">
        <f t="shared" si="124"/>
        <v>0</v>
      </c>
      <c r="E58" s="19">
        <f t="shared" si="125"/>
        <v>0</v>
      </c>
      <c r="F58" s="20"/>
      <c r="G58" s="105"/>
      <c r="H58" s="19">
        <f t="shared" si="126"/>
        <v>0</v>
      </c>
      <c r="I58" s="19">
        <f t="shared" si="127"/>
        <v>0</v>
      </c>
      <c r="J58" s="20"/>
      <c r="K58" s="116"/>
      <c r="L58" s="19">
        <f t="shared" si="128"/>
        <v>0</v>
      </c>
      <c r="M58" s="19">
        <f t="shared" si="129"/>
        <v>0</v>
      </c>
      <c r="N58" s="20"/>
      <c r="O58" s="21">
        <f t="shared" si="123"/>
        <v>0</v>
      </c>
      <c r="P58" s="22">
        <f t="shared" si="130"/>
        <v>0</v>
      </c>
      <c r="Q58" s="22">
        <f t="shared" si="131"/>
        <v>0</v>
      </c>
      <c r="R58" s="23"/>
      <c r="S58" s="6"/>
      <c r="T58" s="6"/>
      <c r="U58" s="6"/>
      <c r="V58" s="6"/>
      <c r="W58" s="6"/>
      <c r="X58" s="6"/>
      <c r="Y58" s="6"/>
      <c r="Z58" s="6"/>
    </row>
    <row r="59" spans="1:26" ht="18.75" customHeight="1" x14ac:dyDescent="0.3">
      <c r="A59" s="214" t="s">
        <v>31</v>
      </c>
      <c r="B59" s="104" t="s">
        <v>12</v>
      </c>
      <c r="C59" s="116">
        <v>0</v>
      </c>
      <c r="D59" s="19">
        <f>ROUND(C59/18,2)</f>
        <v>0</v>
      </c>
      <c r="E59" s="19"/>
      <c r="F59" s="20">
        <f>SUM(D59,E60:E61)</f>
        <v>10.8</v>
      </c>
      <c r="G59" s="105"/>
      <c r="H59" s="19">
        <f>ROUND(G59/18,2)</f>
        <v>0</v>
      </c>
      <c r="I59" s="19"/>
      <c r="J59" s="20">
        <f>SUM(H59,I60:I61)</f>
        <v>14.706</v>
      </c>
      <c r="K59" s="116"/>
      <c r="L59" s="19">
        <f>ROUND(K59/18,2)</f>
        <v>0</v>
      </c>
      <c r="M59" s="19"/>
      <c r="N59" s="20">
        <f>SUM(L59,M60:M61)</f>
        <v>0</v>
      </c>
      <c r="O59" s="21">
        <f t="shared" si="123"/>
        <v>0</v>
      </c>
      <c r="P59" s="22">
        <f>ROUND(O59/36,2)</f>
        <v>0</v>
      </c>
      <c r="Q59" s="22"/>
      <c r="R59" s="23">
        <f>SUM(P59,Q60:Q61)</f>
        <v>12.744</v>
      </c>
      <c r="S59" s="6"/>
      <c r="T59" s="6"/>
      <c r="U59" s="6"/>
      <c r="V59" s="6"/>
      <c r="W59" s="6"/>
      <c r="X59" s="6"/>
      <c r="Y59" s="6"/>
      <c r="Z59" s="6"/>
    </row>
    <row r="60" spans="1:26" ht="18.75" customHeight="1" x14ac:dyDescent="0.3">
      <c r="A60" s="225"/>
      <c r="B60" s="104" t="s">
        <v>13</v>
      </c>
      <c r="C60" s="116">
        <v>72</v>
      </c>
      <c r="D60" s="19">
        <f t="shared" ref="D60:D61" si="132">ROUND(C60/12,2)</f>
        <v>6</v>
      </c>
      <c r="E60" s="19">
        <f t="shared" ref="E60:E61" si="133">D60*1.8</f>
        <v>10.8</v>
      </c>
      <c r="F60" s="20"/>
      <c r="G60" s="105">
        <v>98</v>
      </c>
      <c r="H60" s="19">
        <f t="shared" ref="H60:H61" si="134">ROUND(G60/12,2)</f>
        <v>8.17</v>
      </c>
      <c r="I60" s="19">
        <f t="shared" ref="I60:I61" si="135">H60*1.8</f>
        <v>14.706</v>
      </c>
      <c r="J60" s="20"/>
      <c r="K60" s="116"/>
      <c r="L60" s="19">
        <f t="shared" ref="L60:L61" si="136">ROUND(K60/12,2)</f>
        <v>0</v>
      </c>
      <c r="M60" s="19">
        <f t="shared" ref="M60:M61" si="137">L60*1.8</f>
        <v>0</v>
      </c>
      <c r="N60" s="20"/>
      <c r="O60" s="21">
        <f t="shared" si="123"/>
        <v>170</v>
      </c>
      <c r="P60" s="22">
        <f t="shared" ref="P60:P61" si="138">ROUND(O60/24,2)</f>
        <v>7.08</v>
      </c>
      <c r="Q60" s="22">
        <f t="shared" ref="Q60:Q61" si="139">P60*1.8</f>
        <v>12.744</v>
      </c>
      <c r="R60" s="23"/>
      <c r="S60" s="6"/>
      <c r="T60" s="6"/>
      <c r="U60" s="6"/>
      <c r="V60" s="6"/>
      <c r="W60" s="6"/>
      <c r="X60" s="6"/>
      <c r="Y60" s="6"/>
      <c r="Z60" s="6"/>
    </row>
    <row r="61" spans="1:26" ht="18.75" customHeight="1" x14ac:dyDescent="0.3">
      <c r="A61" s="225"/>
      <c r="B61" s="104" t="s">
        <v>14</v>
      </c>
      <c r="C61" s="116"/>
      <c r="D61" s="19">
        <f t="shared" si="132"/>
        <v>0</v>
      </c>
      <c r="E61" s="19">
        <f t="shared" si="133"/>
        <v>0</v>
      </c>
      <c r="F61" s="20"/>
      <c r="G61" s="105"/>
      <c r="H61" s="19">
        <f t="shared" si="134"/>
        <v>0</v>
      </c>
      <c r="I61" s="19">
        <f t="shared" si="135"/>
        <v>0</v>
      </c>
      <c r="J61" s="20"/>
      <c r="K61" s="116"/>
      <c r="L61" s="19">
        <f t="shared" si="136"/>
        <v>0</v>
      </c>
      <c r="M61" s="19">
        <f t="shared" si="137"/>
        <v>0</v>
      </c>
      <c r="N61" s="20"/>
      <c r="O61" s="21">
        <f t="shared" si="123"/>
        <v>0</v>
      </c>
      <c r="P61" s="22">
        <f t="shared" si="138"/>
        <v>0</v>
      </c>
      <c r="Q61" s="22">
        <f t="shared" si="139"/>
        <v>0</v>
      </c>
      <c r="R61" s="23"/>
      <c r="S61" s="6"/>
      <c r="T61" s="6"/>
      <c r="U61" s="6"/>
      <c r="V61" s="6"/>
      <c r="W61" s="6"/>
      <c r="X61" s="6"/>
      <c r="Y61" s="6"/>
      <c r="Z61" s="6"/>
    </row>
    <row r="62" spans="1:26" ht="18.75" customHeight="1" x14ac:dyDescent="0.3">
      <c r="A62" s="214" t="s">
        <v>32</v>
      </c>
      <c r="B62" s="104" t="s">
        <v>12</v>
      </c>
      <c r="C62" s="116">
        <v>150</v>
      </c>
      <c r="D62" s="19">
        <f>ROUND(C62/18,2)</f>
        <v>8.33</v>
      </c>
      <c r="E62" s="19"/>
      <c r="F62" s="20">
        <f>SUM(D62,E63:E64)</f>
        <v>8.33</v>
      </c>
      <c r="G62" s="105">
        <v>150</v>
      </c>
      <c r="H62" s="19">
        <f>ROUND(G62/18,2)</f>
        <v>8.33</v>
      </c>
      <c r="I62" s="19"/>
      <c r="J62" s="20">
        <f>SUM(H62,I63:I64)</f>
        <v>8.33</v>
      </c>
      <c r="K62" s="116"/>
      <c r="L62" s="19">
        <f>ROUND(K62/18,2)</f>
        <v>0</v>
      </c>
      <c r="M62" s="19"/>
      <c r="N62" s="20">
        <f>SUM(L62,M63:M64)</f>
        <v>0</v>
      </c>
      <c r="O62" s="21">
        <f t="shared" si="123"/>
        <v>300</v>
      </c>
      <c r="P62" s="22">
        <f>ROUND(O62/36,2)</f>
        <v>8.33</v>
      </c>
      <c r="Q62" s="22"/>
      <c r="R62" s="23">
        <f>SUM(P62,Q63:Q64)</f>
        <v>8.33</v>
      </c>
      <c r="S62" s="6"/>
      <c r="T62" s="6"/>
      <c r="U62" s="6"/>
      <c r="V62" s="6"/>
      <c r="W62" s="6"/>
      <c r="X62" s="6"/>
      <c r="Y62" s="6"/>
      <c r="Z62" s="6"/>
    </row>
    <row r="63" spans="1:26" ht="18.75" customHeight="1" x14ac:dyDescent="0.3">
      <c r="A63" s="225"/>
      <c r="B63" s="104" t="s">
        <v>13</v>
      </c>
      <c r="C63" s="116"/>
      <c r="D63" s="19">
        <f t="shared" ref="D63:D64" si="140">ROUND(C63/12,2)</f>
        <v>0</v>
      </c>
      <c r="E63" s="19">
        <f t="shared" ref="E63:E64" si="141">D63*1.8</f>
        <v>0</v>
      </c>
      <c r="F63" s="20"/>
      <c r="G63" s="105"/>
      <c r="H63" s="19">
        <f t="shared" ref="H63:H64" si="142">ROUND(G63/12,2)</f>
        <v>0</v>
      </c>
      <c r="I63" s="19">
        <f t="shared" ref="I63:I64" si="143">H63*1.8</f>
        <v>0</v>
      </c>
      <c r="J63" s="20"/>
      <c r="K63" s="116"/>
      <c r="L63" s="19">
        <f t="shared" ref="L63:L64" si="144">ROUND(K63/12,2)</f>
        <v>0</v>
      </c>
      <c r="M63" s="19">
        <f t="shared" ref="M63:M64" si="145">L63*1.8</f>
        <v>0</v>
      </c>
      <c r="N63" s="20"/>
      <c r="O63" s="21">
        <f t="shared" si="123"/>
        <v>0</v>
      </c>
      <c r="P63" s="22">
        <f t="shared" ref="P63:P64" si="146">ROUND(O63/24,2)</f>
        <v>0</v>
      </c>
      <c r="Q63" s="22">
        <f t="shared" ref="Q63:Q64" si="147">P63*1.8</f>
        <v>0</v>
      </c>
      <c r="R63" s="23"/>
      <c r="S63" s="6"/>
      <c r="T63" s="6"/>
      <c r="U63" s="6"/>
      <c r="V63" s="6"/>
      <c r="W63" s="6"/>
      <c r="X63" s="6"/>
      <c r="Y63" s="6"/>
      <c r="Z63" s="6"/>
    </row>
    <row r="64" spans="1:26" ht="18.75" customHeight="1" x14ac:dyDescent="0.3">
      <c r="A64" s="225"/>
      <c r="B64" s="104" t="s">
        <v>14</v>
      </c>
      <c r="C64" s="116"/>
      <c r="D64" s="19">
        <f t="shared" si="140"/>
        <v>0</v>
      </c>
      <c r="E64" s="19">
        <f t="shared" si="141"/>
        <v>0</v>
      </c>
      <c r="F64" s="20"/>
      <c r="G64" s="105"/>
      <c r="H64" s="19">
        <f t="shared" si="142"/>
        <v>0</v>
      </c>
      <c r="I64" s="19">
        <f t="shared" si="143"/>
        <v>0</v>
      </c>
      <c r="J64" s="20"/>
      <c r="K64" s="116"/>
      <c r="L64" s="19">
        <f t="shared" si="144"/>
        <v>0</v>
      </c>
      <c r="M64" s="19">
        <f t="shared" si="145"/>
        <v>0</v>
      </c>
      <c r="N64" s="20"/>
      <c r="O64" s="21">
        <f t="shared" si="123"/>
        <v>0</v>
      </c>
      <c r="P64" s="22">
        <f t="shared" si="146"/>
        <v>0</v>
      </c>
      <c r="Q64" s="22">
        <f t="shared" si="147"/>
        <v>0</v>
      </c>
      <c r="R64" s="23"/>
      <c r="S64" s="6"/>
      <c r="T64" s="6"/>
      <c r="U64" s="6"/>
      <c r="V64" s="6"/>
      <c r="W64" s="6"/>
      <c r="X64" s="6"/>
      <c r="Y64" s="6"/>
      <c r="Z64" s="6"/>
    </row>
    <row r="65" spans="1:26" ht="18.75" customHeight="1" x14ac:dyDescent="0.3">
      <c r="A65" s="214" t="s">
        <v>33</v>
      </c>
      <c r="B65" s="104" t="s">
        <v>12</v>
      </c>
      <c r="C65" s="116">
        <v>3378</v>
      </c>
      <c r="D65" s="19">
        <f>ROUND(C65/18,2)</f>
        <v>187.67</v>
      </c>
      <c r="E65" s="19"/>
      <c r="F65" s="20">
        <f>SUM(D65,E66:E67)</f>
        <v>191.26999999999998</v>
      </c>
      <c r="G65" s="105">
        <v>3702</v>
      </c>
      <c r="H65" s="19">
        <f>ROUND(G65/18,2)</f>
        <v>205.67</v>
      </c>
      <c r="I65" s="19"/>
      <c r="J65" s="20">
        <f>SUM(H65,I66:I67)</f>
        <v>211.07</v>
      </c>
      <c r="K65" s="116">
        <v>1389</v>
      </c>
      <c r="L65" s="19">
        <f>ROUND(K65/18,2)</f>
        <v>77.17</v>
      </c>
      <c r="M65" s="19"/>
      <c r="N65" s="20">
        <f>SUM(L65,M66:M67)</f>
        <v>77.17</v>
      </c>
      <c r="O65" s="21">
        <f t="shared" si="123"/>
        <v>8469</v>
      </c>
      <c r="P65" s="22">
        <f>ROUND(O65/36,2)</f>
        <v>235.25</v>
      </c>
      <c r="Q65" s="22"/>
      <c r="R65" s="23">
        <f>SUM(P65,Q66:Q67)</f>
        <v>239.75</v>
      </c>
      <c r="S65" s="6"/>
      <c r="T65" s="6"/>
      <c r="U65" s="6"/>
      <c r="V65" s="6"/>
      <c r="W65" s="6"/>
      <c r="X65" s="6"/>
      <c r="Y65" s="6"/>
      <c r="Z65" s="6"/>
    </row>
    <row r="66" spans="1:26" ht="18.75" customHeight="1" x14ac:dyDescent="0.3">
      <c r="A66" s="225"/>
      <c r="B66" s="104" t="s">
        <v>13</v>
      </c>
      <c r="C66" s="116">
        <v>24</v>
      </c>
      <c r="D66" s="19">
        <f t="shared" ref="D66:D67" si="148">ROUND(C66/12,2)</f>
        <v>2</v>
      </c>
      <c r="E66" s="19">
        <f t="shared" ref="E66:E67" si="149">D66*1.8</f>
        <v>3.6</v>
      </c>
      <c r="F66" s="20"/>
      <c r="G66" s="105">
        <v>36</v>
      </c>
      <c r="H66" s="19">
        <f t="shared" ref="H66:H67" si="150">ROUND(G66/12,2)</f>
        <v>3</v>
      </c>
      <c r="I66" s="19">
        <f t="shared" ref="I66:I67" si="151">H66*1.8</f>
        <v>5.4</v>
      </c>
      <c r="J66" s="20"/>
      <c r="K66" s="116"/>
      <c r="L66" s="19">
        <f t="shared" ref="L66:L67" si="152">ROUND(K66/12,2)</f>
        <v>0</v>
      </c>
      <c r="M66" s="19">
        <f t="shared" ref="M66:M67" si="153">L66*1.8</f>
        <v>0</v>
      </c>
      <c r="N66" s="20"/>
      <c r="O66" s="21">
        <f t="shared" si="123"/>
        <v>60</v>
      </c>
      <c r="P66" s="22">
        <f t="shared" ref="P66:P67" si="154">ROUND(O66/24,2)</f>
        <v>2.5</v>
      </c>
      <c r="Q66" s="22">
        <f t="shared" ref="Q66:Q67" si="155">P66*1.8</f>
        <v>4.5</v>
      </c>
      <c r="R66" s="23"/>
      <c r="S66" s="6"/>
      <c r="T66" s="6"/>
      <c r="U66" s="6"/>
      <c r="V66" s="6"/>
      <c r="W66" s="6"/>
      <c r="X66" s="6"/>
      <c r="Y66" s="6"/>
      <c r="Z66" s="6"/>
    </row>
    <row r="67" spans="1:26" ht="18.75" customHeight="1" x14ac:dyDescent="0.3">
      <c r="A67" s="225"/>
      <c r="B67" s="104" t="s">
        <v>14</v>
      </c>
      <c r="C67" s="116"/>
      <c r="D67" s="19">
        <f t="shared" si="148"/>
        <v>0</v>
      </c>
      <c r="E67" s="19">
        <f t="shared" si="149"/>
        <v>0</v>
      </c>
      <c r="F67" s="20"/>
      <c r="G67" s="105"/>
      <c r="H67" s="19">
        <f t="shared" si="150"/>
        <v>0</v>
      </c>
      <c r="I67" s="19">
        <f t="shared" si="151"/>
        <v>0</v>
      </c>
      <c r="J67" s="20"/>
      <c r="K67" s="116"/>
      <c r="L67" s="19">
        <f t="shared" si="152"/>
        <v>0</v>
      </c>
      <c r="M67" s="19">
        <f t="shared" si="153"/>
        <v>0</v>
      </c>
      <c r="N67" s="20"/>
      <c r="O67" s="21">
        <f t="shared" si="123"/>
        <v>0</v>
      </c>
      <c r="P67" s="22">
        <f t="shared" si="154"/>
        <v>0</v>
      </c>
      <c r="Q67" s="22">
        <f t="shared" si="155"/>
        <v>0</v>
      </c>
      <c r="R67" s="23"/>
      <c r="S67" s="6"/>
      <c r="T67" s="6"/>
      <c r="U67" s="6"/>
      <c r="V67" s="6"/>
      <c r="W67" s="6"/>
      <c r="X67" s="6"/>
      <c r="Y67" s="6"/>
      <c r="Z67" s="6"/>
    </row>
    <row r="68" spans="1:26" ht="18.75" customHeight="1" x14ac:dyDescent="0.3">
      <c r="A68" s="214" t="s">
        <v>34</v>
      </c>
      <c r="B68" s="104" t="s">
        <v>12</v>
      </c>
      <c r="C68" s="116"/>
      <c r="D68" s="19">
        <f>ROUND(C68/18,2)</f>
        <v>0</v>
      </c>
      <c r="E68" s="19"/>
      <c r="F68" s="20">
        <f>SUM(D68,E69:E70)</f>
        <v>0</v>
      </c>
      <c r="G68" s="105"/>
      <c r="H68" s="19">
        <f>ROUND(G68/18,2)</f>
        <v>0</v>
      </c>
      <c r="I68" s="19"/>
      <c r="J68" s="20">
        <f>SUM(H68,I69:I70)</f>
        <v>0</v>
      </c>
      <c r="K68" s="116"/>
      <c r="L68" s="19">
        <f>ROUND(K68/18,2)</f>
        <v>0</v>
      </c>
      <c r="M68" s="19"/>
      <c r="N68" s="20">
        <f>SUM(L68,M69:M70)</f>
        <v>0</v>
      </c>
      <c r="O68" s="21">
        <f t="shared" si="123"/>
        <v>0</v>
      </c>
      <c r="P68" s="22">
        <f>ROUND(O68/36,2)</f>
        <v>0</v>
      </c>
      <c r="Q68" s="22"/>
      <c r="R68" s="23">
        <f>SUM(P68,Q69:Q70)</f>
        <v>0</v>
      </c>
      <c r="S68" s="6"/>
      <c r="T68" s="6"/>
      <c r="U68" s="6"/>
      <c r="V68" s="6"/>
      <c r="W68" s="6"/>
      <c r="X68" s="6"/>
      <c r="Y68" s="6"/>
      <c r="Z68" s="6"/>
    </row>
    <row r="69" spans="1:26" ht="18.75" customHeight="1" x14ac:dyDescent="0.3">
      <c r="A69" s="225"/>
      <c r="B69" s="104" t="s">
        <v>13</v>
      </c>
      <c r="C69" s="116"/>
      <c r="D69" s="19">
        <f t="shared" ref="D69:D70" si="156">ROUND(C69/12,2)</f>
        <v>0</v>
      </c>
      <c r="E69" s="19">
        <f t="shared" ref="E69:E70" si="157">D69*1.8</f>
        <v>0</v>
      </c>
      <c r="F69" s="20"/>
      <c r="G69" s="105"/>
      <c r="H69" s="19">
        <f t="shared" ref="H69:H70" si="158">ROUND(G69/12,2)</f>
        <v>0</v>
      </c>
      <c r="I69" s="19">
        <f t="shared" ref="I69:I70" si="159">H69*1.8</f>
        <v>0</v>
      </c>
      <c r="J69" s="20"/>
      <c r="K69" s="116"/>
      <c r="L69" s="19">
        <f t="shared" ref="L69:L70" si="160">ROUND(K69/12,2)</f>
        <v>0</v>
      </c>
      <c r="M69" s="19">
        <f t="shared" ref="M69:M70" si="161">L69*1.8</f>
        <v>0</v>
      </c>
      <c r="N69" s="20"/>
      <c r="O69" s="21">
        <f t="shared" si="123"/>
        <v>0</v>
      </c>
      <c r="P69" s="22">
        <f t="shared" ref="P69:P70" si="162">ROUND(O69/24,2)</f>
        <v>0</v>
      </c>
      <c r="Q69" s="22">
        <f t="shared" ref="Q69:Q70" si="163">P69*1.8</f>
        <v>0</v>
      </c>
      <c r="R69" s="23"/>
      <c r="S69" s="6"/>
      <c r="T69" s="6"/>
      <c r="U69" s="6"/>
      <c r="V69" s="6"/>
      <c r="W69" s="6"/>
      <c r="X69" s="6"/>
      <c r="Y69" s="6"/>
      <c r="Z69" s="6"/>
    </row>
    <row r="70" spans="1:26" ht="18.75" customHeight="1" x14ac:dyDescent="0.3">
      <c r="A70" s="225"/>
      <c r="B70" s="104" t="s">
        <v>14</v>
      </c>
      <c r="C70" s="116"/>
      <c r="D70" s="19">
        <f t="shared" si="156"/>
        <v>0</v>
      </c>
      <c r="E70" s="19">
        <f t="shared" si="157"/>
        <v>0</v>
      </c>
      <c r="F70" s="20"/>
      <c r="G70" s="105"/>
      <c r="H70" s="19">
        <f t="shared" si="158"/>
        <v>0</v>
      </c>
      <c r="I70" s="19">
        <f t="shared" si="159"/>
        <v>0</v>
      </c>
      <c r="J70" s="20"/>
      <c r="K70" s="116"/>
      <c r="L70" s="19">
        <f t="shared" si="160"/>
        <v>0</v>
      </c>
      <c r="M70" s="19">
        <f t="shared" si="161"/>
        <v>0</v>
      </c>
      <c r="N70" s="20"/>
      <c r="O70" s="21">
        <f t="shared" si="123"/>
        <v>0</v>
      </c>
      <c r="P70" s="22">
        <f t="shared" si="162"/>
        <v>0</v>
      </c>
      <c r="Q70" s="22">
        <f t="shared" si="163"/>
        <v>0</v>
      </c>
      <c r="R70" s="23"/>
      <c r="S70" s="6"/>
      <c r="T70" s="6"/>
      <c r="U70" s="6"/>
      <c r="V70" s="6"/>
      <c r="W70" s="6"/>
      <c r="X70" s="6"/>
      <c r="Y70" s="6"/>
      <c r="Z70" s="6"/>
    </row>
    <row r="71" spans="1:26" ht="18.75" customHeight="1" x14ac:dyDescent="0.3">
      <c r="A71" s="214" t="s">
        <v>35</v>
      </c>
      <c r="B71" s="104" t="s">
        <v>12</v>
      </c>
      <c r="C71" s="116"/>
      <c r="D71" s="19">
        <f>ROUND(C71/18,2)</f>
        <v>0</v>
      </c>
      <c r="E71" s="19"/>
      <c r="F71" s="20">
        <f>SUM(D71,E72:E73)</f>
        <v>0</v>
      </c>
      <c r="G71" s="105"/>
      <c r="H71" s="19">
        <f>ROUND(G71/18,2)</f>
        <v>0</v>
      </c>
      <c r="I71" s="19"/>
      <c r="J71" s="20">
        <f>SUM(H71,I72:I73)</f>
        <v>0</v>
      </c>
      <c r="K71" s="116"/>
      <c r="L71" s="19">
        <f>ROUND(K71/18,2)</f>
        <v>0</v>
      </c>
      <c r="M71" s="19"/>
      <c r="N71" s="20">
        <f>SUM(L71,M72:M73)</f>
        <v>0</v>
      </c>
      <c r="O71" s="21">
        <f t="shared" si="123"/>
        <v>0</v>
      </c>
      <c r="P71" s="22">
        <f>ROUND(O71/36,2)</f>
        <v>0</v>
      </c>
      <c r="Q71" s="22"/>
      <c r="R71" s="23">
        <f>SUM(P71,Q72:Q73)</f>
        <v>0</v>
      </c>
      <c r="S71" s="6"/>
      <c r="T71" s="6"/>
      <c r="U71" s="6"/>
      <c r="V71" s="6"/>
      <c r="W71" s="6"/>
      <c r="X71" s="6"/>
      <c r="Y71" s="6"/>
      <c r="Z71" s="6"/>
    </row>
    <row r="72" spans="1:26" ht="18.75" customHeight="1" x14ac:dyDescent="0.3">
      <c r="A72" s="225"/>
      <c r="B72" s="104" t="s">
        <v>13</v>
      </c>
      <c r="C72" s="116"/>
      <c r="D72" s="19">
        <f t="shared" ref="D72:D73" si="164">ROUND(C72/12,2)</f>
        <v>0</v>
      </c>
      <c r="E72" s="19">
        <f t="shared" ref="E72:E73" si="165">D72*1.8</f>
        <v>0</v>
      </c>
      <c r="F72" s="20"/>
      <c r="G72" s="105"/>
      <c r="H72" s="19">
        <f t="shared" ref="H72:H73" si="166">ROUND(G72/12,2)</f>
        <v>0</v>
      </c>
      <c r="I72" s="19">
        <f t="shared" ref="I72:I73" si="167">H72*1.8</f>
        <v>0</v>
      </c>
      <c r="J72" s="20"/>
      <c r="K72" s="116"/>
      <c r="L72" s="19">
        <f t="shared" ref="L72:L73" si="168">ROUND(K72/12,2)</f>
        <v>0</v>
      </c>
      <c r="M72" s="19">
        <f t="shared" ref="M72:M73" si="169">L72*1.8</f>
        <v>0</v>
      </c>
      <c r="N72" s="20"/>
      <c r="O72" s="21">
        <f t="shared" si="123"/>
        <v>0</v>
      </c>
      <c r="P72" s="22">
        <f t="shared" ref="P72:P73" si="170">ROUND(O72/24,2)</f>
        <v>0</v>
      </c>
      <c r="Q72" s="22">
        <f t="shared" ref="Q72:Q73" si="171">P72*1.8</f>
        <v>0</v>
      </c>
      <c r="R72" s="23"/>
      <c r="S72" s="6"/>
      <c r="T72" s="6"/>
      <c r="U72" s="6"/>
      <c r="V72" s="6"/>
      <c r="W72" s="6"/>
      <c r="X72" s="6"/>
      <c r="Y72" s="6"/>
      <c r="Z72" s="6"/>
    </row>
    <row r="73" spans="1:26" ht="18.75" customHeight="1" x14ac:dyDescent="0.3">
      <c r="A73" s="225"/>
      <c r="B73" s="104" t="s">
        <v>14</v>
      </c>
      <c r="C73" s="116"/>
      <c r="D73" s="19">
        <f t="shared" si="164"/>
        <v>0</v>
      </c>
      <c r="E73" s="19">
        <f t="shared" si="165"/>
        <v>0</v>
      </c>
      <c r="F73" s="20"/>
      <c r="G73" s="105"/>
      <c r="H73" s="19">
        <f t="shared" si="166"/>
        <v>0</v>
      </c>
      <c r="I73" s="19">
        <f t="shared" si="167"/>
        <v>0</v>
      </c>
      <c r="J73" s="20"/>
      <c r="K73" s="116"/>
      <c r="L73" s="19">
        <f t="shared" si="168"/>
        <v>0</v>
      </c>
      <c r="M73" s="19">
        <f t="shared" si="169"/>
        <v>0</v>
      </c>
      <c r="N73" s="20"/>
      <c r="O73" s="21">
        <f t="shared" si="123"/>
        <v>0</v>
      </c>
      <c r="P73" s="22">
        <f t="shared" si="170"/>
        <v>0</v>
      </c>
      <c r="Q73" s="22">
        <f t="shared" si="171"/>
        <v>0</v>
      </c>
      <c r="R73" s="23"/>
      <c r="S73" s="6"/>
      <c r="T73" s="6"/>
      <c r="U73" s="6"/>
      <c r="V73" s="6"/>
      <c r="W73" s="6"/>
      <c r="X73" s="6"/>
      <c r="Y73" s="6"/>
      <c r="Z73" s="6"/>
    </row>
    <row r="74" spans="1:26" ht="18.75" customHeight="1" x14ac:dyDescent="0.3">
      <c r="A74" s="214" t="s">
        <v>36</v>
      </c>
      <c r="B74" s="104" t="s">
        <v>12</v>
      </c>
      <c r="C74" s="116"/>
      <c r="D74" s="19">
        <f>ROUND(C74/18,2)</f>
        <v>0</v>
      </c>
      <c r="E74" s="19"/>
      <c r="F74" s="20">
        <f>SUM(D74,E75:E76)</f>
        <v>0</v>
      </c>
      <c r="G74" s="105"/>
      <c r="H74" s="19">
        <f>ROUND(G74/18,2)</f>
        <v>0</v>
      </c>
      <c r="I74" s="19"/>
      <c r="J74" s="20">
        <f>SUM(H74,I75:I76)</f>
        <v>0</v>
      </c>
      <c r="K74" s="116"/>
      <c r="L74" s="19">
        <f>ROUND(K74/18,2)</f>
        <v>0</v>
      </c>
      <c r="M74" s="19"/>
      <c r="N74" s="20">
        <f>SUM(L74,M75:M76)</f>
        <v>0</v>
      </c>
      <c r="O74" s="21">
        <f t="shared" si="123"/>
        <v>0</v>
      </c>
      <c r="P74" s="22">
        <f>ROUND(O74/36,2)</f>
        <v>0</v>
      </c>
      <c r="Q74" s="22"/>
      <c r="R74" s="23">
        <f>SUM(P74,Q75:Q76)</f>
        <v>0</v>
      </c>
      <c r="S74" s="6"/>
      <c r="T74" s="6"/>
      <c r="U74" s="6"/>
      <c r="V74" s="6"/>
      <c r="W74" s="6"/>
      <c r="X74" s="6"/>
      <c r="Y74" s="6"/>
      <c r="Z74" s="6"/>
    </row>
    <row r="75" spans="1:26" ht="18.75" customHeight="1" x14ac:dyDescent="0.3">
      <c r="A75" s="225"/>
      <c r="B75" s="104" t="s">
        <v>13</v>
      </c>
      <c r="C75" s="116"/>
      <c r="D75" s="19">
        <f t="shared" ref="D75:D76" si="172">ROUND(C75/12,2)</f>
        <v>0</v>
      </c>
      <c r="E75" s="19">
        <f t="shared" ref="E75:E76" si="173">D75*1.8</f>
        <v>0</v>
      </c>
      <c r="F75" s="20"/>
      <c r="G75" s="105"/>
      <c r="H75" s="19">
        <f t="shared" ref="H75:H76" si="174">ROUND(G75/12,2)</f>
        <v>0</v>
      </c>
      <c r="I75" s="19">
        <f t="shared" ref="I75:I76" si="175">H75*1.8</f>
        <v>0</v>
      </c>
      <c r="J75" s="20"/>
      <c r="K75" s="116"/>
      <c r="L75" s="19">
        <f t="shared" ref="L75:L76" si="176">ROUND(K75/12,2)</f>
        <v>0</v>
      </c>
      <c r="M75" s="19">
        <f t="shared" ref="M75:M76" si="177">L75*1.8</f>
        <v>0</v>
      </c>
      <c r="N75" s="20"/>
      <c r="O75" s="21">
        <f t="shared" si="123"/>
        <v>0</v>
      </c>
      <c r="P75" s="22">
        <f t="shared" ref="P75:P76" si="178">ROUND(O75/24,2)</f>
        <v>0</v>
      </c>
      <c r="Q75" s="22">
        <f t="shared" ref="Q75:Q76" si="179">P75*1.8</f>
        <v>0</v>
      </c>
      <c r="R75" s="23"/>
      <c r="S75" s="6"/>
      <c r="T75" s="6"/>
      <c r="U75" s="6"/>
      <c r="V75" s="6"/>
      <c r="W75" s="6"/>
      <c r="X75" s="6"/>
      <c r="Y75" s="6"/>
      <c r="Z75" s="6"/>
    </row>
    <row r="76" spans="1:26" ht="18.75" customHeight="1" x14ac:dyDescent="0.3">
      <c r="A76" s="225"/>
      <c r="B76" s="104" t="s">
        <v>14</v>
      </c>
      <c r="C76" s="116"/>
      <c r="D76" s="19">
        <f t="shared" si="172"/>
        <v>0</v>
      </c>
      <c r="E76" s="19">
        <f t="shared" si="173"/>
        <v>0</v>
      </c>
      <c r="F76" s="20"/>
      <c r="G76" s="105"/>
      <c r="H76" s="19">
        <f t="shared" si="174"/>
        <v>0</v>
      </c>
      <c r="I76" s="19">
        <f t="shared" si="175"/>
        <v>0</v>
      </c>
      <c r="J76" s="20"/>
      <c r="K76" s="116"/>
      <c r="L76" s="19">
        <f t="shared" si="176"/>
        <v>0</v>
      </c>
      <c r="M76" s="19">
        <f t="shared" si="177"/>
        <v>0</v>
      </c>
      <c r="N76" s="20"/>
      <c r="O76" s="21">
        <f t="shared" si="123"/>
        <v>0</v>
      </c>
      <c r="P76" s="22">
        <f t="shared" si="178"/>
        <v>0</v>
      </c>
      <c r="Q76" s="22">
        <f t="shared" si="179"/>
        <v>0</v>
      </c>
      <c r="R76" s="23"/>
      <c r="S76" s="6"/>
      <c r="T76" s="6"/>
      <c r="U76" s="6"/>
      <c r="V76" s="6"/>
      <c r="W76" s="6"/>
      <c r="X76" s="6"/>
      <c r="Y76" s="6"/>
      <c r="Z76" s="6"/>
    </row>
    <row r="77" spans="1:26" ht="18.75" customHeight="1" x14ac:dyDescent="0.3">
      <c r="A77" s="214" t="s">
        <v>37</v>
      </c>
      <c r="B77" s="104" t="s">
        <v>12</v>
      </c>
      <c r="C77" s="116">
        <v>432</v>
      </c>
      <c r="D77" s="19">
        <f>ROUND(C77/18,2)</f>
        <v>24</v>
      </c>
      <c r="E77" s="19"/>
      <c r="F77" s="20">
        <f>SUM(D77,E78:E79)</f>
        <v>31.2</v>
      </c>
      <c r="G77" s="105">
        <v>744</v>
      </c>
      <c r="H77" s="19">
        <f>ROUND(G77/18,2)</f>
        <v>41.33</v>
      </c>
      <c r="I77" s="19"/>
      <c r="J77" s="20">
        <f>SUM(H77,I78:I79)</f>
        <v>47.629999999999995</v>
      </c>
      <c r="K77" s="116"/>
      <c r="L77" s="19">
        <f>ROUND(K77/18,2)</f>
        <v>0</v>
      </c>
      <c r="M77" s="19"/>
      <c r="N77" s="20">
        <f>SUM(L77,M78:M79)</f>
        <v>0</v>
      </c>
      <c r="O77" s="21">
        <f t="shared" si="123"/>
        <v>1176</v>
      </c>
      <c r="P77" s="22">
        <f>ROUND(O77/36,2)</f>
        <v>32.67</v>
      </c>
      <c r="Q77" s="22"/>
      <c r="R77" s="23">
        <f>SUM(P77,Q78:Q79)</f>
        <v>39.42</v>
      </c>
      <c r="S77" s="6"/>
      <c r="T77" s="6"/>
      <c r="U77" s="6"/>
      <c r="V77" s="6"/>
      <c r="W77" s="6"/>
      <c r="X77" s="6"/>
      <c r="Y77" s="6"/>
      <c r="Z77" s="6"/>
    </row>
    <row r="78" spans="1:26" ht="18.75" customHeight="1" x14ac:dyDescent="0.3">
      <c r="A78" s="225"/>
      <c r="B78" s="104" t="s">
        <v>13</v>
      </c>
      <c r="C78" s="116">
        <v>48</v>
      </c>
      <c r="D78" s="19">
        <f t="shared" ref="D78:D79" si="180">ROUND(C78/12,2)</f>
        <v>4</v>
      </c>
      <c r="E78" s="19">
        <f t="shared" ref="E78:E79" si="181">D78*1.8</f>
        <v>7.2</v>
      </c>
      <c r="F78" s="20"/>
      <c r="G78" s="105">
        <v>42</v>
      </c>
      <c r="H78" s="19">
        <f t="shared" ref="H78:H79" si="182">ROUND(G78/12,2)</f>
        <v>3.5</v>
      </c>
      <c r="I78" s="19">
        <f t="shared" ref="I78:I79" si="183">H78*1.8</f>
        <v>6.3</v>
      </c>
      <c r="J78" s="20"/>
      <c r="K78" s="116"/>
      <c r="L78" s="19">
        <f t="shared" ref="L78:L79" si="184">ROUND(K78/12,2)</f>
        <v>0</v>
      </c>
      <c r="M78" s="19">
        <f t="shared" ref="M78:M79" si="185">L78*1.8</f>
        <v>0</v>
      </c>
      <c r="N78" s="20"/>
      <c r="O78" s="21">
        <f t="shared" si="123"/>
        <v>90</v>
      </c>
      <c r="P78" s="22">
        <f t="shared" ref="P78:P79" si="186">ROUND(O78/24,2)</f>
        <v>3.75</v>
      </c>
      <c r="Q78" s="22">
        <f t="shared" ref="Q78:Q79" si="187">P78*1.8</f>
        <v>6.75</v>
      </c>
      <c r="R78" s="23"/>
      <c r="S78" s="6"/>
      <c r="T78" s="6"/>
      <c r="U78" s="6"/>
      <c r="V78" s="6"/>
      <c r="W78" s="6"/>
      <c r="X78" s="6"/>
      <c r="Y78" s="6"/>
      <c r="Z78" s="6"/>
    </row>
    <row r="79" spans="1:26" ht="18.75" customHeight="1" x14ac:dyDescent="0.3">
      <c r="A79" s="225"/>
      <c r="B79" s="104" t="s">
        <v>14</v>
      </c>
      <c r="C79" s="116"/>
      <c r="D79" s="19">
        <f t="shared" si="180"/>
        <v>0</v>
      </c>
      <c r="E79" s="19">
        <f t="shared" si="181"/>
        <v>0</v>
      </c>
      <c r="F79" s="20"/>
      <c r="G79" s="105"/>
      <c r="H79" s="19">
        <f t="shared" si="182"/>
        <v>0</v>
      </c>
      <c r="I79" s="19">
        <f t="shared" si="183"/>
        <v>0</v>
      </c>
      <c r="J79" s="20"/>
      <c r="K79" s="116"/>
      <c r="L79" s="19">
        <f t="shared" si="184"/>
        <v>0</v>
      </c>
      <c r="M79" s="19">
        <f t="shared" si="185"/>
        <v>0</v>
      </c>
      <c r="N79" s="20"/>
      <c r="O79" s="21">
        <f t="shared" si="123"/>
        <v>0</v>
      </c>
      <c r="P79" s="22">
        <f t="shared" si="186"/>
        <v>0</v>
      </c>
      <c r="Q79" s="22">
        <f t="shared" si="187"/>
        <v>0</v>
      </c>
      <c r="R79" s="23"/>
      <c r="S79" s="6"/>
      <c r="T79" s="6"/>
      <c r="U79" s="6"/>
      <c r="V79" s="6"/>
      <c r="W79" s="6"/>
      <c r="X79" s="6"/>
      <c r="Y79" s="6"/>
      <c r="Z79" s="6"/>
    </row>
    <row r="80" spans="1:26" ht="18.75" customHeight="1" x14ac:dyDescent="0.3">
      <c r="A80" s="214" t="s">
        <v>38</v>
      </c>
      <c r="B80" s="104" t="s">
        <v>12</v>
      </c>
      <c r="C80" s="116">
        <v>273</v>
      </c>
      <c r="D80" s="19">
        <f>ROUND(C80/18,2)</f>
        <v>15.17</v>
      </c>
      <c r="E80" s="19"/>
      <c r="F80" s="20">
        <f>SUM(D80,E81:E82)</f>
        <v>15.17</v>
      </c>
      <c r="G80" s="105">
        <v>297</v>
      </c>
      <c r="H80" s="19">
        <f>ROUND(G80/18,2)</f>
        <v>16.5</v>
      </c>
      <c r="I80" s="19"/>
      <c r="J80" s="20">
        <f>SUM(H80,I81:I82)</f>
        <v>16.5</v>
      </c>
      <c r="K80" s="116"/>
      <c r="L80" s="19">
        <f>ROUND(K80/18,2)</f>
        <v>0</v>
      </c>
      <c r="M80" s="19"/>
      <c r="N80" s="20">
        <f>SUM(L80,M81:M82)</f>
        <v>0</v>
      </c>
      <c r="O80" s="21">
        <f t="shared" si="123"/>
        <v>570</v>
      </c>
      <c r="P80" s="22">
        <f>ROUND(O80/36,2)</f>
        <v>15.83</v>
      </c>
      <c r="Q80" s="22"/>
      <c r="R80" s="23">
        <f>SUM(P80,Q81:Q82)</f>
        <v>15.83</v>
      </c>
      <c r="S80" s="6"/>
      <c r="T80" s="6"/>
      <c r="U80" s="6"/>
      <c r="V80" s="6"/>
      <c r="W80" s="6"/>
      <c r="X80" s="6"/>
      <c r="Y80" s="6"/>
      <c r="Z80" s="6"/>
    </row>
    <row r="81" spans="1:26" ht="18.75" customHeight="1" x14ac:dyDescent="0.3">
      <c r="A81" s="225"/>
      <c r="B81" s="104" t="s">
        <v>13</v>
      </c>
      <c r="C81" s="116"/>
      <c r="D81" s="19">
        <f t="shared" ref="D81:D82" si="188">ROUND(C81/12,2)</f>
        <v>0</v>
      </c>
      <c r="E81" s="19">
        <f t="shared" ref="E81:E82" si="189">D81*1.8</f>
        <v>0</v>
      </c>
      <c r="F81" s="20"/>
      <c r="G81" s="105"/>
      <c r="H81" s="19">
        <f t="shared" ref="H81:H82" si="190">ROUND(G81/12,2)</f>
        <v>0</v>
      </c>
      <c r="I81" s="19">
        <f t="shared" ref="I81:I82" si="191">H81*1.8</f>
        <v>0</v>
      </c>
      <c r="J81" s="20"/>
      <c r="K81" s="116"/>
      <c r="L81" s="19">
        <f t="shared" ref="L81:L82" si="192">ROUND(K81/12,2)</f>
        <v>0</v>
      </c>
      <c r="M81" s="19">
        <f t="shared" ref="M81:M82" si="193">L81*1.8</f>
        <v>0</v>
      </c>
      <c r="N81" s="20"/>
      <c r="O81" s="21">
        <f t="shared" si="123"/>
        <v>0</v>
      </c>
      <c r="P81" s="22">
        <f t="shared" ref="P81:P82" si="194">ROUND(O81/24,2)</f>
        <v>0</v>
      </c>
      <c r="Q81" s="22">
        <f t="shared" ref="Q81:Q82" si="195">P81*1.8</f>
        <v>0</v>
      </c>
      <c r="R81" s="23"/>
      <c r="S81" s="6"/>
      <c r="T81" s="6"/>
      <c r="U81" s="6"/>
      <c r="V81" s="6"/>
      <c r="W81" s="6"/>
      <c r="X81" s="6"/>
      <c r="Y81" s="6"/>
      <c r="Z81" s="6"/>
    </row>
    <row r="82" spans="1:26" ht="18.75" customHeight="1" x14ac:dyDescent="0.3">
      <c r="A82" s="225"/>
      <c r="B82" s="104" t="s">
        <v>14</v>
      </c>
      <c r="C82" s="116"/>
      <c r="D82" s="19">
        <f t="shared" si="188"/>
        <v>0</v>
      </c>
      <c r="E82" s="19">
        <f t="shared" si="189"/>
        <v>0</v>
      </c>
      <c r="F82" s="20"/>
      <c r="G82" s="105"/>
      <c r="H82" s="19">
        <f t="shared" si="190"/>
        <v>0</v>
      </c>
      <c r="I82" s="19">
        <f t="shared" si="191"/>
        <v>0</v>
      </c>
      <c r="J82" s="20"/>
      <c r="K82" s="116"/>
      <c r="L82" s="19">
        <f t="shared" si="192"/>
        <v>0</v>
      </c>
      <c r="M82" s="19">
        <f t="shared" si="193"/>
        <v>0</v>
      </c>
      <c r="N82" s="20"/>
      <c r="O82" s="21">
        <f t="shared" si="123"/>
        <v>0</v>
      </c>
      <c r="P82" s="22">
        <f t="shared" si="194"/>
        <v>0</v>
      </c>
      <c r="Q82" s="22">
        <f t="shared" si="195"/>
        <v>0</v>
      </c>
      <c r="R82" s="23"/>
      <c r="S82" s="6"/>
      <c r="T82" s="6"/>
      <c r="U82" s="6"/>
      <c r="V82" s="6"/>
      <c r="W82" s="6"/>
      <c r="X82" s="6"/>
      <c r="Y82" s="6"/>
      <c r="Z82" s="6"/>
    </row>
    <row r="83" spans="1:26" ht="18.75" customHeight="1" x14ac:dyDescent="0.3">
      <c r="A83" s="214" t="s">
        <v>39</v>
      </c>
      <c r="B83" s="104" t="s">
        <v>12</v>
      </c>
      <c r="C83" s="116">
        <v>511</v>
      </c>
      <c r="D83" s="19">
        <f>ROUND(C83/18,2)</f>
        <v>28.39</v>
      </c>
      <c r="E83" s="19"/>
      <c r="F83" s="20">
        <f>SUM(D83,E84:E85)</f>
        <v>28.39</v>
      </c>
      <c r="G83" s="105">
        <v>772</v>
      </c>
      <c r="H83" s="19">
        <f>ROUND(G83/18,2)</f>
        <v>42.89</v>
      </c>
      <c r="I83" s="19"/>
      <c r="J83" s="20">
        <f>SUM(H83,I84:I85)</f>
        <v>42.89</v>
      </c>
      <c r="K83" s="116"/>
      <c r="L83" s="19">
        <f>ROUND(K83/18,2)</f>
        <v>0</v>
      </c>
      <c r="M83" s="19"/>
      <c r="N83" s="20">
        <f>SUM(L83,M84:M85)</f>
        <v>0</v>
      </c>
      <c r="O83" s="21">
        <f t="shared" si="123"/>
        <v>1283</v>
      </c>
      <c r="P83" s="22">
        <f>ROUND(O83/36,2)</f>
        <v>35.64</v>
      </c>
      <c r="Q83" s="22"/>
      <c r="R83" s="23">
        <f>SUM(P83,Q84:Q85)</f>
        <v>35.64</v>
      </c>
      <c r="S83" s="6"/>
      <c r="T83" s="6"/>
      <c r="U83" s="6"/>
      <c r="V83" s="6"/>
      <c r="W83" s="6"/>
      <c r="X83" s="6"/>
      <c r="Y83" s="6"/>
      <c r="Z83" s="6"/>
    </row>
    <row r="84" spans="1:26" ht="18.75" customHeight="1" x14ac:dyDescent="0.3">
      <c r="A84" s="225"/>
      <c r="B84" s="104" t="s">
        <v>13</v>
      </c>
      <c r="C84" s="116"/>
      <c r="D84" s="19">
        <f t="shared" ref="D84:D85" si="196">ROUND(C84/12,2)</f>
        <v>0</v>
      </c>
      <c r="E84" s="19">
        <f t="shared" ref="E84:E85" si="197">D84*1.8</f>
        <v>0</v>
      </c>
      <c r="F84" s="20"/>
      <c r="G84" s="105"/>
      <c r="H84" s="19">
        <f t="shared" ref="H84:H85" si="198">ROUND(G84/12,2)</f>
        <v>0</v>
      </c>
      <c r="I84" s="19">
        <f t="shared" ref="I84:I85" si="199">H84*1.8</f>
        <v>0</v>
      </c>
      <c r="J84" s="20"/>
      <c r="K84" s="116"/>
      <c r="L84" s="19">
        <f t="shared" ref="L84:L85" si="200">ROUND(K84/12,2)</f>
        <v>0</v>
      </c>
      <c r="M84" s="19">
        <f t="shared" ref="M84:M85" si="201">L84*1.8</f>
        <v>0</v>
      </c>
      <c r="N84" s="20"/>
      <c r="O84" s="21">
        <f t="shared" si="123"/>
        <v>0</v>
      </c>
      <c r="P84" s="22">
        <f t="shared" ref="P84:P85" si="202">ROUND(O84/24,2)</f>
        <v>0</v>
      </c>
      <c r="Q84" s="22">
        <f t="shared" ref="Q84:Q85" si="203">P84*1.8</f>
        <v>0</v>
      </c>
      <c r="R84" s="23"/>
      <c r="S84" s="6"/>
      <c r="T84" s="6"/>
      <c r="U84" s="6"/>
      <c r="V84" s="6"/>
      <c r="W84" s="6"/>
      <c r="X84" s="6"/>
      <c r="Y84" s="6"/>
      <c r="Z84" s="6"/>
    </row>
    <row r="85" spans="1:26" ht="18.75" customHeight="1" x14ac:dyDescent="0.3">
      <c r="A85" s="225"/>
      <c r="B85" s="104" t="s">
        <v>14</v>
      </c>
      <c r="C85" s="116"/>
      <c r="D85" s="19">
        <f t="shared" si="196"/>
        <v>0</v>
      </c>
      <c r="E85" s="19">
        <f t="shared" si="197"/>
        <v>0</v>
      </c>
      <c r="F85" s="20"/>
      <c r="G85" s="105"/>
      <c r="H85" s="19">
        <f t="shared" si="198"/>
        <v>0</v>
      </c>
      <c r="I85" s="19">
        <f t="shared" si="199"/>
        <v>0</v>
      </c>
      <c r="J85" s="20"/>
      <c r="K85" s="116"/>
      <c r="L85" s="19">
        <f t="shared" si="200"/>
        <v>0</v>
      </c>
      <c r="M85" s="19">
        <f t="shared" si="201"/>
        <v>0</v>
      </c>
      <c r="N85" s="20"/>
      <c r="O85" s="21">
        <f t="shared" si="123"/>
        <v>0</v>
      </c>
      <c r="P85" s="22">
        <f t="shared" si="202"/>
        <v>0</v>
      </c>
      <c r="Q85" s="22">
        <f t="shared" si="203"/>
        <v>0</v>
      </c>
      <c r="R85" s="23"/>
      <c r="S85" s="6"/>
      <c r="T85" s="6"/>
      <c r="U85" s="6"/>
      <c r="V85" s="6"/>
      <c r="W85" s="6"/>
      <c r="X85" s="6"/>
      <c r="Y85" s="6"/>
      <c r="Z85" s="6"/>
    </row>
    <row r="86" spans="1:26" ht="18.75" customHeight="1" x14ac:dyDescent="0.3">
      <c r="A86" s="214" t="s">
        <v>40</v>
      </c>
      <c r="B86" s="104" t="s">
        <v>12</v>
      </c>
      <c r="C86" s="116"/>
      <c r="D86" s="19">
        <f>ROUND(C86/18,2)</f>
        <v>0</v>
      </c>
      <c r="E86" s="19"/>
      <c r="F86" s="20">
        <f>SUM(D86,E87:E88)</f>
        <v>0</v>
      </c>
      <c r="G86" s="105"/>
      <c r="H86" s="19">
        <f>ROUND(G86/18,2)</f>
        <v>0</v>
      </c>
      <c r="I86" s="19"/>
      <c r="J86" s="20">
        <f>SUM(H86,I87:I88)</f>
        <v>0</v>
      </c>
      <c r="K86" s="116"/>
      <c r="L86" s="19">
        <f>ROUND(K86/18,2)</f>
        <v>0</v>
      </c>
      <c r="M86" s="19"/>
      <c r="N86" s="20">
        <f>SUM(L86,M87:M88)</f>
        <v>0</v>
      </c>
      <c r="O86" s="21">
        <f t="shared" si="123"/>
        <v>0</v>
      </c>
      <c r="P86" s="22">
        <f>ROUND(O86/36,2)</f>
        <v>0</v>
      </c>
      <c r="Q86" s="22"/>
      <c r="R86" s="23">
        <f>SUM(P86,Q87:Q88)</f>
        <v>0</v>
      </c>
      <c r="S86" s="6"/>
      <c r="T86" s="6"/>
      <c r="U86" s="6"/>
      <c r="V86" s="6"/>
      <c r="W86" s="6"/>
      <c r="X86" s="6"/>
      <c r="Y86" s="6"/>
      <c r="Z86" s="6"/>
    </row>
    <row r="87" spans="1:26" ht="18.75" customHeight="1" x14ac:dyDescent="0.3">
      <c r="A87" s="225"/>
      <c r="B87" s="104" t="s">
        <v>13</v>
      </c>
      <c r="C87" s="116"/>
      <c r="D87" s="19">
        <f t="shared" ref="D87:D88" si="204">ROUND(C87/12,2)</f>
        <v>0</v>
      </c>
      <c r="E87" s="19">
        <f t="shared" ref="E87:E88" si="205">D87*1.8</f>
        <v>0</v>
      </c>
      <c r="F87" s="20"/>
      <c r="G87" s="105"/>
      <c r="H87" s="19">
        <f t="shared" ref="H87:H88" si="206">ROUND(G87/12,2)</f>
        <v>0</v>
      </c>
      <c r="I87" s="19">
        <f t="shared" ref="I87:I88" si="207">H87*1.8</f>
        <v>0</v>
      </c>
      <c r="J87" s="20"/>
      <c r="K87" s="116"/>
      <c r="L87" s="19">
        <f t="shared" ref="L87:L88" si="208">ROUND(K87/12,2)</f>
        <v>0</v>
      </c>
      <c r="M87" s="19">
        <f t="shared" ref="M87:M88" si="209">L87*1.8</f>
        <v>0</v>
      </c>
      <c r="N87" s="20"/>
      <c r="O87" s="21">
        <f t="shared" si="123"/>
        <v>0</v>
      </c>
      <c r="P87" s="22">
        <f t="shared" ref="P87:P88" si="210">ROUND(O87/24,2)</f>
        <v>0</v>
      </c>
      <c r="Q87" s="22">
        <f t="shared" ref="Q87:Q88" si="211">P87*1.8</f>
        <v>0</v>
      </c>
      <c r="R87" s="23"/>
      <c r="S87" s="6"/>
      <c r="T87" s="6"/>
      <c r="U87" s="6"/>
      <c r="V87" s="6"/>
      <c r="W87" s="6"/>
      <c r="X87" s="6"/>
      <c r="Y87" s="6"/>
      <c r="Z87" s="6"/>
    </row>
    <row r="88" spans="1:26" ht="18.75" customHeight="1" x14ac:dyDescent="0.3">
      <c r="A88" s="225"/>
      <c r="B88" s="104" t="s">
        <v>14</v>
      </c>
      <c r="C88" s="116"/>
      <c r="D88" s="19">
        <f t="shared" si="204"/>
        <v>0</v>
      </c>
      <c r="E88" s="19">
        <f t="shared" si="205"/>
        <v>0</v>
      </c>
      <c r="F88" s="20"/>
      <c r="G88" s="105"/>
      <c r="H88" s="19">
        <f t="shared" si="206"/>
        <v>0</v>
      </c>
      <c r="I88" s="19">
        <f t="shared" si="207"/>
        <v>0</v>
      </c>
      <c r="J88" s="20"/>
      <c r="K88" s="116"/>
      <c r="L88" s="19">
        <f t="shared" si="208"/>
        <v>0</v>
      </c>
      <c r="M88" s="19">
        <f t="shared" si="209"/>
        <v>0</v>
      </c>
      <c r="N88" s="20"/>
      <c r="O88" s="21">
        <f t="shared" si="123"/>
        <v>0</v>
      </c>
      <c r="P88" s="22">
        <f t="shared" si="210"/>
        <v>0</v>
      </c>
      <c r="Q88" s="22">
        <f t="shared" si="211"/>
        <v>0</v>
      </c>
      <c r="R88" s="23"/>
      <c r="S88" s="6"/>
      <c r="T88" s="6"/>
      <c r="U88" s="6"/>
      <c r="V88" s="6"/>
      <c r="W88" s="6"/>
      <c r="X88" s="6"/>
      <c r="Y88" s="6"/>
      <c r="Z88" s="6"/>
    </row>
    <row r="89" spans="1:26" ht="18.75" customHeight="1" x14ac:dyDescent="0.3">
      <c r="A89" s="226" t="s">
        <v>26</v>
      </c>
      <c r="B89" s="108" t="s">
        <v>12</v>
      </c>
      <c r="C89" s="111">
        <f t="shared" ref="C89:C91" si="212">SUM(C56,C59,C62,C65,C68,C71,C74,C77,C80,C83,C86)</f>
        <v>4936</v>
      </c>
      <c r="D89" s="36">
        <f>ROUND(C89/18,2)</f>
        <v>274.22000000000003</v>
      </c>
      <c r="E89" s="36"/>
      <c r="F89" s="37">
        <f>SUM(D89,E90:E91)</f>
        <v>295.82000000000005</v>
      </c>
      <c r="G89" s="111">
        <f t="shared" ref="G89:G91" si="213">SUM(G56,G59,G62,G65,G68,G71,G74,G77,G80,G83,G86)</f>
        <v>5912</v>
      </c>
      <c r="H89" s="36">
        <f>ROUND(G89/18,2)</f>
        <v>328.44</v>
      </c>
      <c r="I89" s="36"/>
      <c r="J89" s="37">
        <f>SUM(H89,I90:I91)</f>
        <v>354.846</v>
      </c>
      <c r="K89" s="111">
        <f t="shared" ref="K89:K91" si="214">SUM(K56,K59,K62,K65,K68,K71,K74,K77,K80,K83,K86)</f>
        <v>1389</v>
      </c>
      <c r="L89" s="36">
        <f>ROUND(K89/18,2)</f>
        <v>77.17</v>
      </c>
      <c r="M89" s="36"/>
      <c r="N89" s="37">
        <f>SUM(L89,M90:M91)</f>
        <v>77.17</v>
      </c>
      <c r="O89" s="38">
        <f t="shared" si="123"/>
        <v>12237</v>
      </c>
      <c r="P89" s="39">
        <f>ROUND(O89/36,2)</f>
        <v>339.92</v>
      </c>
      <c r="Q89" s="39"/>
      <c r="R89" s="23">
        <f>SUM(P89,Q90:Q91)</f>
        <v>363.91399999999999</v>
      </c>
      <c r="S89" s="6"/>
      <c r="T89" s="6"/>
      <c r="U89" s="6"/>
      <c r="V89" s="6"/>
      <c r="W89" s="6"/>
      <c r="X89" s="6"/>
      <c r="Y89" s="6"/>
      <c r="Z89" s="6"/>
    </row>
    <row r="90" spans="1:26" ht="18.75" customHeight="1" x14ac:dyDescent="0.3">
      <c r="A90" s="225"/>
      <c r="B90" s="108" t="s">
        <v>13</v>
      </c>
      <c r="C90" s="111">
        <f t="shared" si="212"/>
        <v>144</v>
      </c>
      <c r="D90" s="36">
        <f t="shared" ref="D90:D91" si="215">ROUND(C90/12,2)</f>
        <v>12</v>
      </c>
      <c r="E90" s="36">
        <f t="shared" ref="E90:E91" si="216">D90*1.8</f>
        <v>21.6</v>
      </c>
      <c r="F90" s="37"/>
      <c r="G90" s="111">
        <f t="shared" si="213"/>
        <v>176</v>
      </c>
      <c r="H90" s="36">
        <f t="shared" ref="H90:H91" si="217">ROUND(G90/12,2)</f>
        <v>14.67</v>
      </c>
      <c r="I90" s="36">
        <f t="shared" ref="I90:I91" si="218">H90*1.8</f>
        <v>26.405999999999999</v>
      </c>
      <c r="J90" s="37"/>
      <c r="K90" s="111">
        <f t="shared" si="214"/>
        <v>0</v>
      </c>
      <c r="L90" s="36">
        <f t="shared" ref="L90:L91" si="219">ROUND(K90/12,2)</f>
        <v>0</v>
      </c>
      <c r="M90" s="36">
        <f t="shared" ref="M90:M91" si="220">L90*1.8</f>
        <v>0</v>
      </c>
      <c r="N90" s="37"/>
      <c r="O90" s="38">
        <f t="shared" si="123"/>
        <v>320</v>
      </c>
      <c r="P90" s="39">
        <f t="shared" ref="P90:P91" si="221">ROUND(O90/24,2)</f>
        <v>13.33</v>
      </c>
      <c r="Q90" s="39">
        <f t="shared" ref="Q90:Q91" si="222">P90*1.8</f>
        <v>23.994</v>
      </c>
      <c r="R90" s="23"/>
      <c r="S90" s="6"/>
      <c r="T90" s="6"/>
      <c r="U90" s="6"/>
      <c r="V90" s="6"/>
      <c r="W90" s="6"/>
      <c r="X90" s="6"/>
      <c r="Y90" s="6"/>
      <c r="Z90" s="6"/>
    </row>
    <row r="91" spans="1:26" ht="18.75" customHeight="1" thickBot="1" x14ac:dyDescent="0.35">
      <c r="A91" s="230"/>
      <c r="B91" s="109" t="s">
        <v>14</v>
      </c>
      <c r="C91" s="112">
        <f t="shared" si="212"/>
        <v>0</v>
      </c>
      <c r="D91" s="41">
        <f t="shared" si="215"/>
        <v>0</v>
      </c>
      <c r="E91" s="41">
        <f t="shared" si="216"/>
        <v>0</v>
      </c>
      <c r="F91" s="42"/>
      <c r="G91" s="112">
        <f t="shared" si="213"/>
        <v>0</v>
      </c>
      <c r="H91" s="41">
        <f t="shared" si="217"/>
        <v>0</v>
      </c>
      <c r="I91" s="41">
        <f t="shared" si="218"/>
        <v>0</v>
      </c>
      <c r="J91" s="42"/>
      <c r="K91" s="112">
        <f t="shared" si="214"/>
        <v>0</v>
      </c>
      <c r="L91" s="41">
        <f t="shared" si="219"/>
        <v>0</v>
      </c>
      <c r="M91" s="41">
        <f t="shared" si="220"/>
        <v>0</v>
      </c>
      <c r="N91" s="42"/>
      <c r="O91" s="43">
        <f t="shared" si="123"/>
        <v>0</v>
      </c>
      <c r="P91" s="44">
        <f t="shared" si="221"/>
        <v>0</v>
      </c>
      <c r="Q91" s="44">
        <f t="shared" si="222"/>
        <v>0</v>
      </c>
      <c r="R91" s="29"/>
      <c r="S91" s="6"/>
      <c r="T91" s="6"/>
      <c r="U91" s="6"/>
      <c r="V91" s="6"/>
      <c r="W91" s="6"/>
      <c r="X91" s="6"/>
      <c r="Y91" s="6"/>
      <c r="Z91" s="6"/>
    </row>
    <row r="92" spans="1:26" ht="18.75" customHeight="1" x14ac:dyDescent="0.3">
      <c r="A92" s="218" t="s">
        <v>41</v>
      </c>
      <c r="B92" s="243"/>
      <c r="C92" s="176"/>
      <c r="D92" s="220"/>
      <c r="E92" s="220"/>
      <c r="F92" s="221"/>
      <c r="G92" s="110"/>
      <c r="H92" s="220"/>
      <c r="I92" s="220"/>
      <c r="J92" s="221"/>
      <c r="K92" s="176"/>
      <c r="L92" s="220"/>
      <c r="M92" s="220"/>
      <c r="N92" s="221"/>
      <c r="O92" s="34"/>
      <c r="P92" s="32"/>
      <c r="Q92" s="32"/>
      <c r="R92" s="33"/>
      <c r="S92" s="6"/>
      <c r="T92" s="6"/>
      <c r="U92" s="6"/>
      <c r="V92" s="6"/>
      <c r="W92" s="6"/>
      <c r="X92" s="6"/>
      <c r="Y92" s="6"/>
      <c r="Z92" s="6"/>
    </row>
    <row r="93" spans="1:26" ht="18.75" customHeight="1" x14ac:dyDescent="0.3">
      <c r="A93" s="214" t="s">
        <v>42</v>
      </c>
      <c r="B93" s="104" t="s">
        <v>12</v>
      </c>
      <c r="C93" s="116">
        <v>6040</v>
      </c>
      <c r="D93" s="19">
        <f>ROUND(C93/18,2)</f>
        <v>335.56</v>
      </c>
      <c r="E93" s="19"/>
      <c r="F93" s="20">
        <f>SUM(D93,E94:E95)</f>
        <v>363.91</v>
      </c>
      <c r="G93" s="105">
        <v>4688</v>
      </c>
      <c r="H93" s="19">
        <f>ROUND(G93/18,2)</f>
        <v>260.44</v>
      </c>
      <c r="I93" s="19"/>
      <c r="J93" s="20">
        <f>SUM(H93,I94:I95)</f>
        <v>285.19</v>
      </c>
      <c r="K93" s="116">
        <v>810</v>
      </c>
      <c r="L93" s="19">
        <f>ROUND(K93/18,2)</f>
        <v>45</v>
      </c>
      <c r="M93" s="19"/>
      <c r="N93" s="20">
        <f>SUM(L93,M94:M95)</f>
        <v>54.9</v>
      </c>
      <c r="O93" s="21">
        <f t="shared" ref="O93:O104" si="223">SUM(K93,G93,C93)</f>
        <v>11538</v>
      </c>
      <c r="P93" s="22">
        <f>ROUND(O93/36,2)</f>
        <v>320.5</v>
      </c>
      <c r="Q93" s="22"/>
      <c r="R93" s="23">
        <f>SUM(P93,Q94:Q95)</f>
        <v>352</v>
      </c>
      <c r="S93" s="6"/>
      <c r="T93" s="6"/>
      <c r="U93" s="6"/>
      <c r="V93" s="6"/>
      <c r="W93" s="6"/>
      <c r="X93" s="6"/>
      <c r="Y93" s="6"/>
      <c r="Z93" s="6"/>
    </row>
    <row r="94" spans="1:26" ht="18.75" customHeight="1" x14ac:dyDescent="0.3">
      <c r="A94" s="225"/>
      <c r="B94" s="104" t="s">
        <v>13</v>
      </c>
      <c r="C94" s="116">
        <v>189</v>
      </c>
      <c r="D94" s="19">
        <f t="shared" ref="D94:D95" si="224">ROUND(C94/12,2)</f>
        <v>15.75</v>
      </c>
      <c r="E94" s="19">
        <f t="shared" ref="E94:E95" si="225">D94*1.8</f>
        <v>28.35</v>
      </c>
      <c r="F94" s="20"/>
      <c r="G94" s="105">
        <v>165</v>
      </c>
      <c r="H94" s="19">
        <f t="shared" ref="H94:H95" si="226">ROUND(G94/12,2)</f>
        <v>13.75</v>
      </c>
      <c r="I94" s="19">
        <f t="shared" ref="I94:I95" si="227">H94*1.8</f>
        <v>24.75</v>
      </c>
      <c r="J94" s="20"/>
      <c r="K94" s="116">
        <v>66</v>
      </c>
      <c r="L94" s="19">
        <f t="shared" ref="L94:L95" si="228">ROUND(K94/12,2)</f>
        <v>5.5</v>
      </c>
      <c r="M94" s="19">
        <f t="shared" ref="M94:M95" si="229">L94*1.8</f>
        <v>9.9</v>
      </c>
      <c r="N94" s="20"/>
      <c r="O94" s="21">
        <f t="shared" si="223"/>
        <v>420</v>
      </c>
      <c r="P94" s="22">
        <f t="shared" ref="P94:P95" si="230">ROUND(O94/24,2)</f>
        <v>17.5</v>
      </c>
      <c r="Q94" s="22">
        <f t="shared" ref="Q94:Q95" si="231">P94*1.8</f>
        <v>31.5</v>
      </c>
      <c r="R94" s="23"/>
      <c r="S94" s="6"/>
      <c r="T94" s="6"/>
      <c r="U94" s="6"/>
      <c r="V94" s="6"/>
      <c r="W94" s="6"/>
      <c r="X94" s="6"/>
      <c r="Y94" s="6"/>
      <c r="Z94" s="6"/>
    </row>
    <row r="95" spans="1:26" ht="18.75" customHeight="1" x14ac:dyDescent="0.3">
      <c r="A95" s="225"/>
      <c r="B95" s="104" t="s">
        <v>14</v>
      </c>
      <c r="C95" s="116"/>
      <c r="D95" s="19">
        <f t="shared" si="224"/>
        <v>0</v>
      </c>
      <c r="E95" s="19">
        <f t="shared" si="225"/>
        <v>0</v>
      </c>
      <c r="F95" s="20"/>
      <c r="G95" s="105"/>
      <c r="H95" s="19">
        <f t="shared" si="226"/>
        <v>0</v>
      </c>
      <c r="I95" s="19">
        <f t="shared" si="227"/>
        <v>0</v>
      </c>
      <c r="J95" s="20"/>
      <c r="K95" s="116"/>
      <c r="L95" s="19">
        <f t="shared" si="228"/>
        <v>0</v>
      </c>
      <c r="M95" s="19">
        <f t="shared" si="229"/>
        <v>0</v>
      </c>
      <c r="N95" s="20"/>
      <c r="O95" s="21">
        <f t="shared" si="223"/>
        <v>0</v>
      </c>
      <c r="P95" s="22">
        <f t="shared" si="230"/>
        <v>0</v>
      </c>
      <c r="Q95" s="22">
        <f t="shared" si="231"/>
        <v>0</v>
      </c>
      <c r="R95" s="23"/>
      <c r="S95" s="6"/>
      <c r="T95" s="6"/>
      <c r="U95" s="6"/>
      <c r="V95" s="6"/>
      <c r="W95" s="6"/>
      <c r="X95" s="6"/>
      <c r="Y95" s="6"/>
      <c r="Z95" s="6"/>
    </row>
    <row r="96" spans="1:26" ht="18.75" customHeight="1" x14ac:dyDescent="0.3">
      <c r="A96" s="214" t="s">
        <v>43</v>
      </c>
      <c r="B96" s="104" t="s">
        <v>12</v>
      </c>
      <c r="C96" s="116">
        <v>2007</v>
      </c>
      <c r="D96" s="19">
        <f>ROUND(C96/18,2)</f>
        <v>111.5</v>
      </c>
      <c r="E96" s="19"/>
      <c r="F96" s="20">
        <f>SUM(D96,E97:E98)</f>
        <v>111.5</v>
      </c>
      <c r="G96" s="105">
        <v>1650</v>
      </c>
      <c r="H96" s="19">
        <f>ROUND(G96/18,2)</f>
        <v>91.67</v>
      </c>
      <c r="I96" s="19"/>
      <c r="J96" s="20">
        <f>SUM(H96,I97:I98)</f>
        <v>94.37</v>
      </c>
      <c r="K96" s="116">
        <v>864</v>
      </c>
      <c r="L96" s="19">
        <f>ROUND(K96/18,2)</f>
        <v>48</v>
      </c>
      <c r="M96" s="19"/>
      <c r="N96" s="20">
        <f>SUM(L96,M97:M98)</f>
        <v>48</v>
      </c>
      <c r="O96" s="21">
        <f t="shared" si="223"/>
        <v>4521</v>
      </c>
      <c r="P96" s="22">
        <f>ROUND(O96/36,2)</f>
        <v>125.58</v>
      </c>
      <c r="Q96" s="22"/>
      <c r="R96" s="23">
        <f>SUM(P96,Q97:Q98)</f>
        <v>126.92999999999999</v>
      </c>
      <c r="S96" s="6"/>
      <c r="T96" s="6"/>
      <c r="U96" s="6"/>
      <c r="V96" s="6"/>
      <c r="W96" s="6"/>
      <c r="X96" s="6"/>
      <c r="Y96" s="6"/>
      <c r="Z96" s="6"/>
    </row>
    <row r="97" spans="1:26" ht="18.75" customHeight="1" x14ac:dyDescent="0.3">
      <c r="A97" s="225"/>
      <c r="B97" s="104" t="s">
        <v>13</v>
      </c>
      <c r="C97" s="116"/>
      <c r="D97" s="19">
        <f t="shared" ref="D97:D98" si="232">ROUND(C97/12,2)</f>
        <v>0</v>
      </c>
      <c r="E97" s="19">
        <f t="shared" ref="E97:E98" si="233">D97*1.8</f>
        <v>0</v>
      </c>
      <c r="F97" s="20"/>
      <c r="G97" s="105"/>
      <c r="H97" s="19">
        <f t="shared" ref="H97:H98" si="234">ROUND(G97/12,2)</f>
        <v>0</v>
      </c>
      <c r="I97" s="19">
        <f t="shared" ref="I97:I98" si="235">H97*1.8</f>
        <v>0</v>
      </c>
      <c r="J97" s="20"/>
      <c r="K97" s="116"/>
      <c r="L97" s="19">
        <f t="shared" ref="L97:L98" si="236">ROUND(K97/12,2)</f>
        <v>0</v>
      </c>
      <c r="M97" s="19">
        <f t="shared" ref="M97:M98" si="237">L97*1.8</f>
        <v>0</v>
      </c>
      <c r="N97" s="20"/>
      <c r="O97" s="21">
        <f t="shared" si="223"/>
        <v>0</v>
      </c>
      <c r="P97" s="22">
        <f t="shared" ref="P97:P98" si="238">ROUND(O97/24,2)</f>
        <v>0</v>
      </c>
      <c r="Q97" s="22">
        <f t="shared" ref="Q97:Q98" si="239">P97*1.8</f>
        <v>0</v>
      </c>
      <c r="R97" s="23"/>
      <c r="S97" s="6"/>
      <c r="T97" s="6"/>
      <c r="U97" s="6"/>
      <c r="V97" s="6"/>
      <c r="W97" s="6"/>
      <c r="X97" s="6"/>
      <c r="Y97" s="6"/>
      <c r="Z97" s="6"/>
    </row>
    <row r="98" spans="1:26" ht="18.75" customHeight="1" x14ac:dyDescent="0.3">
      <c r="A98" s="225"/>
      <c r="B98" s="104" t="s">
        <v>14</v>
      </c>
      <c r="C98" s="116"/>
      <c r="D98" s="19">
        <f t="shared" si="232"/>
        <v>0</v>
      </c>
      <c r="E98" s="19">
        <f t="shared" si="233"/>
        <v>0</v>
      </c>
      <c r="F98" s="20"/>
      <c r="G98" s="105">
        <v>18</v>
      </c>
      <c r="H98" s="19">
        <f t="shared" si="234"/>
        <v>1.5</v>
      </c>
      <c r="I98" s="19">
        <f t="shared" si="235"/>
        <v>2.7</v>
      </c>
      <c r="J98" s="20"/>
      <c r="K98" s="116"/>
      <c r="L98" s="19">
        <f t="shared" si="236"/>
        <v>0</v>
      </c>
      <c r="M98" s="19">
        <f t="shared" si="237"/>
        <v>0</v>
      </c>
      <c r="N98" s="20"/>
      <c r="O98" s="21">
        <f t="shared" si="223"/>
        <v>18</v>
      </c>
      <c r="P98" s="22">
        <f t="shared" si="238"/>
        <v>0.75</v>
      </c>
      <c r="Q98" s="22">
        <f t="shared" si="239"/>
        <v>1.35</v>
      </c>
      <c r="R98" s="23"/>
      <c r="S98" s="6"/>
      <c r="T98" s="6"/>
      <c r="U98" s="6"/>
      <c r="V98" s="6"/>
      <c r="W98" s="6"/>
      <c r="X98" s="6"/>
      <c r="Y98" s="6"/>
      <c r="Z98" s="6"/>
    </row>
    <row r="99" spans="1:26" ht="18.75" customHeight="1" x14ac:dyDescent="0.3">
      <c r="A99" s="214" t="s">
        <v>44</v>
      </c>
      <c r="B99" s="104" t="s">
        <v>12</v>
      </c>
      <c r="C99" s="116">
        <v>4378</v>
      </c>
      <c r="D99" s="19">
        <f>ROUND(C99/18,2)</f>
        <v>243.22</v>
      </c>
      <c r="E99" s="19"/>
      <c r="F99" s="20">
        <f>SUM(D99,E100:E101)</f>
        <v>415.87600000000003</v>
      </c>
      <c r="G99" s="105">
        <v>4565</v>
      </c>
      <c r="H99" s="19">
        <f>ROUND(G99/18,2)</f>
        <v>253.61</v>
      </c>
      <c r="I99" s="19"/>
      <c r="J99" s="20">
        <f>SUM(H99,I100:I101)</f>
        <v>410.35400000000004</v>
      </c>
      <c r="K99" s="116">
        <v>1886</v>
      </c>
      <c r="L99" s="19">
        <f>ROUND(K99/18,2)</f>
        <v>104.78</v>
      </c>
      <c r="M99" s="19"/>
      <c r="N99" s="20">
        <f>SUM(L99,M100:M101)</f>
        <v>119.63</v>
      </c>
      <c r="O99" s="21">
        <f t="shared" si="223"/>
        <v>10829</v>
      </c>
      <c r="P99" s="22">
        <f>ROUND(O99/36,2)</f>
        <v>300.81</v>
      </c>
      <c r="Q99" s="22"/>
      <c r="R99" s="23">
        <f>SUM(P99,Q100:Q101)</f>
        <v>472.94400000000002</v>
      </c>
      <c r="S99" s="6"/>
      <c r="T99" s="6"/>
      <c r="U99" s="6"/>
      <c r="V99" s="6"/>
      <c r="W99" s="6"/>
      <c r="X99" s="6"/>
      <c r="Y99" s="6"/>
      <c r="Z99" s="6"/>
    </row>
    <row r="100" spans="1:26" ht="18.75" customHeight="1" x14ac:dyDescent="0.3">
      <c r="A100" s="225"/>
      <c r="B100" s="104" t="s">
        <v>13</v>
      </c>
      <c r="C100" s="116">
        <v>1052</v>
      </c>
      <c r="D100" s="19">
        <f t="shared" ref="D100:D101" si="240">ROUND(C100/12,2)</f>
        <v>87.67</v>
      </c>
      <c r="E100" s="19">
        <f t="shared" ref="E100:E101" si="241">D100*1.8</f>
        <v>157.80600000000001</v>
      </c>
      <c r="F100" s="20"/>
      <c r="G100" s="105">
        <v>976</v>
      </c>
      <c r="H100" s="19">
        <f t="shared" ref="H100:H101" si="242">ROUND(G100/12,2)</f>
        <v>81.33</v>
      </c>
      <c r="I100" s="19">
        <f t="shared" ref="I100:I101" si="243">H100*1.8</f>
        <v>146.39400000000001</v>
      </c>
      <c r="J100" s="20"/>
      <c r="K100" s="116">
        <v>99</v>
      </c>
      <c r="L100" s="19">
        <f t="shared" ref="L100:L101" si="244">ROUND(K100/12,2)</f>
        <v>8.25</v>
      </c>
      <c r="M100" s="19">
        <f t="shared" ref="M100:M101" si="245">L100*1.8</f>
        <v>14.85</v>
      </c>
      <c r="N100" s="20"/>
      <c r="O100" s="21">
        <f t="shared" si="223"/>
        <v>2127</v>
      </c>
      <c r="P100" s="22">
        <f t="shared" ref="P100:P101" si="246">ROUND(O100/24,2)</f>
        <v>88.63</v>
      </c>
      <c r="Q100" s="22">
        <f t="shared" ref="Q100:Q101" si="247">P100*1.8</f>
        <v>159.53399999999999</v>
      </c>
      <c r="R100" s="23"/>
      <c r="S100" s="6"/>
      <c r="T100" s="6"/>
      <c r="U100" s="6"/>
      <c r="V100" s="6"/>
      <c r="W100" s="6"/>
      <c r="X100" s="6"/>
      <c r="Y100" s="6"/>
      <c r="Z100" s="6"/>
    </row>
    <row r="101" spans="1:26" ht="18.75" customHeight="1" x14ac:dyDescent="0.3">
      <c r="A101" s="225"/>
      <c r="B101" s="104" t="s">
        <v>14</v>
      </c>
      <c r="C101" s="116">
        <v>99</v>
      </c>
      <c r="D101" s="19">
        <f t="shared" si="240"/>
        <v>8.25</v>
      </c>
      <c r="E101" s="19">
        <f t="shared" si="241"/>
        <v>14.85</v>
      </c>
      <c r="F101" s="20"/>
      <c r="G101" s="105">
        <v>69</v>
      </c>
      <c r="H101" s="19">
        <f t="shared" si="242"/>
        <v>5.75</v>
      </c>
      <c r="I101" s="19">
        <f t="shared" si="243"/>
        <v>10.35</v>
      </c>
      <c r="J101" s="20"/>
      <c r="K101" s="116"/>
      <c r="L101" s="19">
        <f t="shared" si="244"/>
        <v>0</v>
      </c>
      <c r="M101" s="19">
        <f t="shared" si="245"/>
        <v>0</v>
      </c>
      <c r="N101" s="20"/>
      <c r="O101" s="21">
        <f t="shared" si="223"/>
        <v>168</v>
      </c>
      <c r="P101" s="22">
        <f t="shared" si="246"/>
        <v>7</v>
      </c>
      <c r="Q101" s="22">
        <f t="shared" si="247"/>
        <v>12.6</v>
      </c>
      <c r="R101" s="23"/>
      <c r="S101" s="6"/>
      <c r="T101" s="6"/>
      <c r="U101" s="6"/>
      <c r="V101" s="6"/>
      <c r="W101" s="6"/>
      <c r="X101" s="6"/>
      <c r="Y101" s="6"/>
      <c r="Z101" s="6"/>
    </row>
    <row r="102" spans="1:26" ht="18.75" customHeight="1" x14ac:dyDescent="0.3">
      <c r="A102" s="226" t="s">
        <v>26</v>
      </c>
      <c r="B102" s="108" t="s">
        <v>12</v>
      </c>
      <c r="C102" s="177">
        <f t="shared" ref="C102:C104" si="248">SUM(C93,C96,C99)</f>
        <v>12425</v>
      </c>
      <c r="D102" s="36">
        <f>ROUND(C102/18,2)</f>
        <v>690.28</v>
      </c>
      <c r="E102" s="36"/>
      <c r="F102" s="37">
        <f>SUM(D102,E103:E104)</f>
        <v>891.28599999999994</v>
      </c>
      <c r="G102" s="113">
        <f t="shared" ref="G102:G104" si="249">SUM(G93,G96,G99)</f>
        <v>10903</v>
      </c>
      <c r="H102" s="36">
        <f>ROUND(G102/18,2)</f>
        <v>605.72</v>
      </c>
      <c r="I102" s="36"/>
      <c r="J102" s="37">
        <f>SUM(H102,I103:I104)</f>
        <v>789.91399999999999</v>
      </c>
      <c r="K102" s="177">
        <f t="shared" ref="K102:K104" si="250">SUM(K93,K96,K99)</f>
        <v>3560</v>
      </c>
      <c r="L102" s="36">
        <f>ROUND(K102/18,2)</f>
        <v>197.78</v>
      </c>
      <c r="M102" s="36"/>
      <c r="N102" s="37">
        <f>SUM(L102,M103:M104)</f>
        <v>222.53</v>
      </c>
      <c r="O102" s="38">
        <f t="shared" si="223"/>
        <v>26888</v>
      </c>
      <c r="P102" s="39">
        <f>ROUND(O102/36,2)</f>
        <v>746.89</v>
      </c>
      <c r="Q102" s="39"/>
      <c r="R102" s="23">
        <f>SUM(P102,Q103:Q104)</f>
        <v>951.87400000000002</v>
      </c>
      <c r="S102" s="6"/>
      <c r="T102" s="6"/>
      <c r="U102" s="6"/>
      <c r="V102" s="6"/>
      <c r="W102" s="6"/>
      <c r="X102" s="6"/>
      <c r="Y102" s="6"/>
      <c r="Z102" s="6"/>
    </row>
    <row r="103" spans="1:26" ht="18.75" customHeight="1" x14ac:dyDescent="0.3">
      <c r="A103" s="229"/>
      <c r="B103" s="108" t="s">
        <v>13</v>
      </c>
      <c r="C103" s="177">
        <f t="shared" si="248"/>
        <v>1241</v>
      </c>
      <c r="D103" s="36">
        <f t="shared" ref="D103:D104" si="251">ROUND(C103/12,2)</f>
        <v>103.42</v>
      </c>
      <c r="E103" s="36">
        <f t="shared" ref="E103:E104" si="252">D103*1.8</f>
        <v>186.15600000000001</v>
      </c>
      <c r="F103" s="37"/>
      <c r="G103" s="113">
        <f t="shared" si="249"/>
        <v>1141</v>
      </c>
      <c r="H103" s="36">
        <f t="shared" ref="H103:H104" si="253">ROUND(G103/12,2)</f>
        <v>95.08</v>
      </c>
      <c r="I103" s="36">
        <f t="shared" ref="I103:I104" si="254">H103*1.8</f>
        <v>171.14400000000001</v>
      </c>
      <c r="J103" s="37"/>
      <c r="K103" s="177">
        <f t="shared" si="250"/>
        <v>165</v>
      </c>
      <c r="L103" s="36">
        <f t="shared" ref="L103:L104" si="255">ROUND(K103/12,2)</f>
        <v>13.75</v>
      </c>
      <c r="M103" s="36">
        <f t="shared" ref="M103:M104" si="256">L103*1.8</f>
        <v>24.75</v>
      </c>
      <c r="N103" s="37"/>
      <c r="O103" s="38">
        <f t="shared" si="223"/>
        <v>2547</v>
      </c>
      <c r="P103" s="39">
        <f t="shared" ref="P103:P104" si="257">ROUND(O103/24,2)</f>
        <v>106.13</v>
      </c>
      <c r="Q103" s="39">
        <f t="shared" ref="Q103:Q104" si="258">P103*1.8</f>
        <v>191.03399999999999</v>
      </c>
      <c r="R103" s="23"/>
      <c r="S103" s="6"/>
      <c r="T103" s="6"/>
      <c r="U103" s="6"/>
      <c r="V103" s="6"/>
      <c r="W103" s="6"/>
      <c r="X103" s="6"/>
      <c r="Y103" s="6"/>
      <c r="Z103" s="6"/>
    </row>
    <row r="104" spans="1:26" ht="18.75" customHeight="1" thickBot="1" x14ac:dyDescent="0.35">
      <c r="A104" s="230"/>
      <c r="B104" s="109" t="s">
        <v>14</v>
      </c>
      <c r="C104" s="178">
        <f t="shared" si="248"/>
        <v>99</v>
      </c>
      <c r="D104" s="41">
        <f t="shared" si="251"/>
        <v>8.25</v>
      </c>
      <c r="E104" s="41">
        <f t="shared" si="252"/>
        <v>14.85</v>
      </c>
      <c r="F104" s="42"/>
      <c r="G104" s="114">
        <f t="shared" si="249"/>
        <v>87</v>
      </c>
      <c r="H104" s="41">
        <f t="shared" si="253"/>
        <v>7.25</v>
      </c>
      <c r="I104" s="41">
        <f t="shared" si="254"/>
        <v>13.05</v>
      </c>
      <c r="J104" s="42"/>
      <c r="K104" s="178">
        <f t="shared" si="250"/>
        <v>0</v>
      </c>
      <c r="L104" s="41">
        <f t="shared" si="255"/>
        <v>0</v>
      </c>
      <c r="M104" s="41">
        <f t="shared" si="256"/>
        <v>0</v>
      </c>
      <c r="N104" s="42"/>
      <c r="O104" s="43">
        <f t="shared" si="223"/>
        <v>186</v>
      </c>
      <c r="P104" s="44">
        <f t="shared" si="257"/>
        <v>7.75</v>
      </c>
      <c r="Q104" s="44">
        <f t="shared" si="258"/>
        <v>13.950000000000001</v>
      </c>
      <c r="R104" s="29"/>
      <c r="S104" s="6"/>
      <c r="T104" s="6"/>
      <c r="U104" s="6"/>
      <c r="V104" s="6"/>
      <c r="W104" s="6"/>
      <c r="X104" s="6"/>
      <c r="Y104" s="6"/>
      <c r="Z104" s="6"/>
    </row>
    <row r="105" spans="1:26" ht="18.75" customHeight="1" x14ac:dyDescent="0.3">
      <c r="A105" s="218" t="s">
        <v>45</v>
      </c>
      <c r="B105" s="243"/>
      <c r="C105" s="179"/>
      <c r="D105" s="220"/>
      <c r="E105" s="220"/>
      <c r="F105" s="221"/>
      <c r="G105" s="156"/>
      <c r="H105" s="220"/>
      <c r="I105" s="220"/>
      <c r="J105" s="221"/>
      <c r="K105" s="179"/>
      <c r="L105" s="220"/>
      <c r="M105" s="220"/>
      <c r="N105" s="221"/>
      <c r="O105" s="30"/>
      <c r="P105" s="32"/>
      <c r="Q105" s="32"/>
      <c r="R105" s="33"/>
      <c r="S105" s="6"/>
      <c r="T105" s="6"/>
      <c r="U105" s="6"/>
      <c r="V105" s="6"/>
      <c r="W105" s="6"/>
      <c r="X105" s="6"/>
      <c r="Y105" s="6"/>
      <c r="Z105" s="6"/>
    </row>
    <row r="106" spans="1:26" ht="18.75" customHeight="1" x14ac:dyDescent="0.3">
      <c r="A106" s="214" t="s">
        <v>11</v>
      </c>
      <c r="B106" s="104" t="s">
        <v>12</v>
      </c>
      <c r="C106" s="116">
        <v>1356</v>
      </c>
      <c r="D106" s="19">
        <f>ROUND(C106/18,2)</f>
        <v>75.33</v>
      </c>
      <c r="E106" s="19"/>
      <c r="F106" s="20">
        <f>SUM(D106,E107:E108)</f>
        <v>137.67000000000002</v>
      </c>
      <c r="G106" s="105">
        <v>2204</v>
      </c>
      <c r="H106" s="19">
        <f>ROUND(G106/18,2)</f>
        <v>122.44</v>
      </c>
      <c r="I106" s="19"/>
      <c r="J106" s="20">
        <f>SUM(H106,I107:I108)</f>
        <v>178.44</v>
      </c>
      <c r="K106" s="116">
        <v>733</v>
      </c>
      <c r="L106" s="19">
        <f>ROUND(K106/18,2)</f>
        <v>40.72</v>
      </c>
      <c r="M106" s="19"/>
      <c r="N106" s="20">
        <f>SUM(L106,M107:M108)</f>
        <v>58.879999999999995</v>
      </c>
      <c r="O106" s="21">
        <f>SUM(K106,G106,C106)</f>
        <v>4293</v>
      </c>
      <c r="P106" s="22">
        <f>ROUND(O106/36,2)</f>
        <v>119.25</v>
      </c>
      <c r="Q106" s="22"/>
      <c r="R106" s="23">
        <f>SUM(P106,Q107:Q108)</f>
        <v>187.51</v>
      </c>
      <c r="S106" s="6"/>
      <c r="T106" s="6"/>
      <c r="U106" s="6"/>
      <c r="V106" s="6"/>
      <c r="W106" s="6"/>
      <c r="X106" s="6"/>
      <c r="Y106" s="6"/>
      <c r="Z106" s="6"/>
    </row>
    <row r="107" spans="1:26" ht="18.75" customHeight="1" x14ac:dyDescent="0.3">
      <c r="A107" s="229"/>
      <c r="B107" s="104" t="s">
        <v>13</v>
      </c>
      <c r="C107" s="116">
        <v>374</v>
      </c>
      <c r="D107" s="19">
        <f t="shared" ref="D107:D108" si="259">ROUND(C107/12,2)</f>
        <v>31.17</v>
      </c>
      <c r="E107" s="19">
        <f t="shared" ref="E107:E108" si="260">D107*2</f>
        <v>62.34</v>
      </c>
      <c r="F107" s="20"/>
      <c r="G107" s="105">
        <v>336</v>
      </c>
      <c r="H107" s="19">
        <f t="shared" ref="H107:H108" si="261">ROUND(G107/12,2)</f>
        <v>28</v>
      </c>
      <c r="I107" s="19">
        <f t="shared" ref="I107:I108" si="262">H107*2</f>
        <v>56</v>
      </c>
      <c r="J107" s="20"/>
      <c r="K107" s="116">
        <v>109</v>
      </c>
      <c r="L107" s="19">
        <f t="shared" ref="L107:L108" si="263">ROUND(K107/12,2)</f>
        <v>9.08</v>
      </c>
      <c r="M107" s="19">
        <f t="shared" ref="M107:M108" si="264">L107*2</f>
        <v>18.16</v>
      </c>
      <c r="N107" s="20"/>
      <c r="O107" s="21">
        <f>SUM(K107,G107,C107)</f>
        <v>819</v>
      </c>
      <c r="P107" s="22">
        <f t="shared" ref="P107:P108" si="265">ROUND(O107/24,2)</f>
        <v>34.130000000000003</v>
      </c>
      <c r="Q107" s="22">
        <f t="shared" ref="Q107:Q108" si="266">P107*2</f>
        <v>68.260000000000005</v>
      </c>
      <c r="R107" s="23"/>
      <c r="S107" s="6"/>
      <c r="T107" s="6"/>
      <c r="U107" s="6"/>
      <c r="V107" s="6"/>
      <c r="W107" s="6"/>
      <c r="X107" s="6"/>
      <c r="Y107" s="6"/>
      <c r="Z107" s="6"/>
    </row>
    <row r="108" spans="1:26" ht="18.75" customHeight="1" thickBot="1" x14ac:dyDescent="0.35">
      <c r="A108" s="230"/>
      <c r="B108" s="106" t="s">
        <v>14</v>
      </c>
      <c r="C108" s="175"/>
      <c r="D108" s="25">
        <f t="shared" si="259"/>
        <v>0</v>
      </c>
      <c r="E108" s="25">
        <f t="shared" si="260"/>
        <v>0</v>
      </c>
      <c r="F108" s="26"/>
      <c r="G108" s="107"/>
      <c r="H108" s="25">
        <f t="shared" si="261"/>
        <v>0</v>
      </c>
      <c r="I108" s="25">
        <f t="shared" si="262"/>
        <v>0</v>
      </c>
      <c r="J108" s="26"/>
      <c r="K108" s="175"/>
      <c r="L108" s="25">
        <f t="shared" si="263"/>
        <v>0</v>
      </c>
      <c r="M108" s="25">
        <f t="shared" si="264"/>
        <v>0</v>
      </c>
      <c r="N108" s="26"/>
      <c r="O108" s="27">
        <f>SUM(K108,G108,C108)</f>
        <v>0</v>
      </c>
      <c r="P108" s="28">
        <f t="shared" si="265"/>
        <v>0</v>
      </c>
      <c r="Q108" s="28">
        <f t="shared" si="266"/>
        <v>0</v>
      </c>
      <c r="R108" s="29"/>
      <c r="S108" s="6"/>
      <c r="T108" s="6"/>
      <c r="U108" s="6"/>
      <c r="V108" s="6"/>
      <c r="W108" s="6"/>
      <c r="X108" s="6"/>
      <c r="Y108" s="6"/>
      <c r="Z108" s="6"/>
    </row>
    <row r="109" spans="1:26" ht="18.75" customHeight="1" x14ac:dyDescent="0.3">
      <c r="A109" s="218" t="s">
        <v>46</v>
      </c>
      <c r="B109" s="243"/>
      <c r="C109" s="179"/>
      <c r="D109" s="220"/>
      <c r="E109" s="220"/>
      <c r="F109" s="221"/>
      <c r="G109" s="156"/>
      <c r="H109" s="220"/>
      <c r="I109" s="220"/>
      <c r="J109" s="221"/>
      <c r="K109" s="179"/>
      <c r="L109" s="220"/>
      <c r="M109" s="220"/>
      <c r="N109" s="221"/>
      <c r="O109" s="30"/>
      <c r="P109" s="32"/>
      <c r="Q109" s="32"/>
      <c r="R109" s="33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 x14ac:dyDescent="0.3">
      <c r="A110" s="214" t="s">
        <v>11</v>
      </c>
      <c r="B110" s="104" t="s">
        <v>12</v>
      </c>
      <c r="C110" s="116">
        <v>135</v>
      </c>
      <c r="D110" s="19">
        <f>ROUND(C110/18,2)</f>
        <v>7.5</v>
      </c>
      <c r="E110" s="19"/>
      <c r="F110" s="20">
        <f>SUM(D110,E111:E112)</f>
        <v>7.5</v>
      </c>
      <c r="G110" s="105">
        <v>1178</v>
      </c>
      <c r="H110" s="19">
        <f>ROUND(G110/18,2)</f>
        <v>65.44</v>
      </c>
      <c r="I110" s="19"/>
      <c r="J110" s="20">
        <f>SUM(H110,I111:I112)</f>
        <v>65.44</v>
      </c>
      <c r="K110" s="116"/>
      <c r="L110" s="19">
        <f>ROUND(K110/18,2)</f>
        <v>0</v>
      </c>
      <c r="M110" s="19"/>
      <c r="N110" s="20">
        <f>SUM(L110,M111:M112)</f>
        <v>0</v>
      </c>
      <c r="O110" s="21">
        <f>SUM(K110,G110,C110)</f>
        <v>1313</v>
      </c>
      <c r="P110" s="22">
        <f>ROUND(O110/36,2)</f>
        <v>36.47</v>
      </c>
      <c r="Q110" s="22"/>
      <c r="R110" s="23">
        <f>SUM(P110,Q111:Q112)</f>
        <v>36.47</v>
      </c>
      <c r="S110" s="6"/>
      <c r="T110" s="6"/>
      <c r="U110" s="6"/>
      <c r="V110" s="6"/>
      <c r="W110" s="6"/>
      <c r="X110" s="6"/>
      <c r="Y110" s="6"/>
      <c r="Z110" s="6"/>
    </row>
    <row r="111" spans="1:26" ht="18.75" customHeight="1" x14ac:dyDescent="0.3">
      <c r="A111" s="229"/>
      <c r="B111" s="104" t="s">
        <v>13</v>
      </c>
      <c r="C111" s="116"/>
      <c r="D111" s="19">
        <f t="shared" ref="D111:D112" si="267">ROUND(C111/12,2)</f>
        <v>0</v>
      </c>
      <c r="E111" s="19">
        <f t="shared" ref="E111:E112" si="268">D111*2</f>
        <v>0</v>
      </c>
      <c r="F111" s="20"/>
      <c r="G111" s="105"/>
      <c r="H111" s="19">
        <f t="shared" ref="H111:H112" si="269">ROUND(G111/12,2)</f>
        <v>0</v>
      </c>
      <c r="I111" s="19">
        <f t="shared" ref="I111:I112" si="270">H111*2</f>
        <v>0</v>
      </c>
      <c r="J111" s="20"/>
      <c r="K111" s="116"/>
      <c r="L111" s="19">
        <f t="shared" ref="L111:L112" si="271">ROUND(K111/12,2)</f>
        <v>0</v>
      </c>
      <c r="M111" s="19">
        <f t="shared" ref="M111:M112" si="272">L111*2</f>
        <v>0</v>
      </c>
      <c r="N111" s="20"/>
      <c r="O111" s="21">
        <f>SUM(K111,G111,C111)</f>
        <v>0</v>
      </c>
      <c r="P111" s="22">
        <f t="shared" ref="P111:P112" si="273">ROUND(O111/24,2)</f>
        <v>0</v>
      </c>
      <c r="Q111" s="22">
        <f t="shared" ref="Q111:Q112" si="274">P111*2</f>
        <v>0</v>
      </c>
      <c r="R111" s="23"/>
      <c r="S111" s="6"/>
      <c r="T111" s="6"/>
      <c r="U111" s="6"/>
      <c r="V111" s="6"/>
      <c r="W111" s="6"/>
      <c r="X111" s="6"/>
      <c r="Y111" s="6"/>
      <c r="Z111" s="6"/>
    </row>
    <row r="112" spans="1:26" ht="18.75" customHeight="1" thickBot="1" x14ac:dyDescent="0.35">
      <c r="A112" s="230"/>
      <c r="B112" s="106" t="s">
        <v>14</v>
      </c>
      <c r="C112" s="175"/>
      <c r="D112" s="25">
        <f t="shared" si="267"/>
        <v>0</v>
      </c>
      <c r="E112" s="25">
        <f t="shared" si="268"/>
        <v>0</v>
      </c>
      <c r="F112" s="26"/>
      <c r="G112" s="107"/>
      <c r="H112" s="25">
        <f t="shared" si="269"/>
        <v>0</v>
      </c>
      <c r="I112" s="25">
        <f t="shared" si="270"/>
        <v>0</v>
      </c>
      <c r="J112" s="26"/>
      <c r="K112" s="175"/>
      <c r="L112" s="25">
        <f t="shared" si="271"/>
        <v>0</v>
      </c>
      <c r="M112" s="25">
        <f t="shared" si="272"/>
        <v>0</v>
      </c>
      <c r="N112" s="26"/>
      <c r="O112" s="27">
        <f>SUM(K112,G112,C112)</f>
        <v>0</v>
      </c>
      <c r="P112" s="28">
        <f t="shared" si="273"/>
        <v>0</v>
      </c>
      <c r="Q112" s="28">
        <f t="shared" si="274"/>
        <v>0</v>
      </c>
      <c r="R112" s="29"/>
      <c r="S112" s="6"/>
      <c r="T112" s="6"/>
      <c r="U112" s="6"/>
      <c r="V112" s="6"/>
      <c r="W112" s="6"/>
      <c r="X112" s="6"/>
      <c r="Y112" s="6"/>
      <c r="Z112" s="6"/>
    </row>
    <row r="113" spans="1:26" ht="18.75" customHeight="1" x14ac:dyDescent="0.3">
      <c r="A113" s="218" t="s">
        <v>47</v>
      </c>
      <c r="B113" s="243"/>
      <c r="C113" s="179"/>
      <c r="D113" s="220"/>
      <c r="E113" s="220"/>
      <c r="F113" s="221"/>
      <c r="G113" s="156"/>
      <c r="H113" s="220"/>
      <c r="I113" s="220"/>
      <c r="J113" s="221"/>
      <c r="K113" s="179"/>
      <c r="L113" s="220"/>
      <c r="M113" s="220"/>
      <c r="N113" s="221"/>
      <c r="O113" s="34"/>
      <c r="P113" s="32"/>
      <c r="Q113" s="32"/>
      <c r="R113" s="33"/>
      <c r="S113" s="6"/>
      <c r="T113" s="6"/>
      <c r="U113" s="6"/>
      <c r="V113" s="6"/>
      <c r="W113" s="6"/>
      <c r="X113" s="6"/>
      <c r="Y113" s="6"/>
      <c r="Z113" s="6"/>
    </row>
    <row r="114" spans="1:26" ht="18.75" customHeight="1" x14ac:dyDescent="0.3">
      <c r="A114" s="214" t="s">
        <v>48</v>
      </c>
      <c r="B114" s="104" t="s">
        <v>12</v>
      </c>
      <c r="C114" s="116">
        <v>2249</v>
      </c>
      <c r="D114" s="19">
        <f>ROUND(C114/18,2)</f>
        <v>124.94</v>
      </c>
      <c r="E114" s="19"/>
      <c r="F114" s="20">
        <f>SUM(D114,E115:E116)</f>
        <v>124.94</v>
      </c>
      <c r="G114" s="105">
        <v>596</v>
      </c>
      <c r="H114" s="19">
        <f>ROUND(G114/18,2)</f>
        <v>33.11</v>
      </c>
      <c r="I114" s="19"/>
      <c r="J114" s="20">
        <f>SUM(H114,I115:I116)</f>
        <v>33.11</v>
      </c>
      <c r="K114" s="116"/>
      <c r="L114" s="19">
        <f>ROUND(K114/18,2)</f>
        <v>0</v>
      </c>
      <c r="M114" s="19"/>
      <c r="N114" s="20">
        <f>SUM(L114,M115:M116)</f>
        <v>5.66</v>
      </c>
      <c r="O114" s="21">
        <f t="shared" ref="O114:O146" si="275">SUM(K114,G114,C114)</f>
        <v>2845</v>
      </c>
      <c r="P114" s="22">
        <f>ROUND(O114/36,2)</f>
        <v>79.03</v>
      </c>
      <c r="Q114" s="22"/>
      <c r="R114" s="23">
        <f>SUM(P114,Q115:Q116)</f>
        <v>81.87</v>
      </c>
      <c r="S114" s="6"/>
      <c r="T114" s="6"/>
      <c r="U114" s="6"/>
      <c r="V114" s="6"/>
      <c r="W114" s="6"/>
      <c r="X114" s="6"/>
      <c r="Y114" s="6"/>
      <c r="Z114" s="6"/>
    </row>
    <row r="115" spans="1:26" ht="18.75" customHeight="1" x14ac:dyDescent="0.3">
      <c r="A115" s="225"/>
      <c r="B115" s="104" t="s">
        <v>13</v>
      </c>
      <c r="C115" s="116"/>
      <c r="D115" s="19">
        <f t="shared" ref="D115:D116" si="276">ROUND(C115/12,2)</f>
        <v>0</v>
      </c>
      <c r="E115" s="19">
        <f t="shared" ref="E115:E116" si="277">D115*2</f>
        <v>0</v>
      </c>
      <c r="F115" s="20"/>
      <c r="G115" s="105"/>
      <c r="H115" s="19">
        <f t="shared" ref="H115:H116" si="278">ROUND(G115/12,2)</f>
        <v>0</v>
      </c>
      <c r="I115" s="19">
        <f t="shared" ref="I115:I116" si="279">H115*2</f>
        <v>0</v>
      </c>
      <c r="J115" s="20"/>
      <c r="K115" s="116">
        <v>34</v>
      </c>
      <c r="L115" s="19">
        <f t="shared" ref="L115:L116" si="280">ROUND(K115/12,2)</f>
        <v>2.83</v>
      </c>
      <c r="M115" s="19">
        <f t="shared" ref="M115:M116" si="281">L115*2</f>
        <v>5.66</v>
      </c>
      <c r="N115" s="20"/>
      <c r="O115" s="21">
        <f t="shared" si="275"/>
        <v>34</v>
      </c>
      <c r="P115" s="22">
        <f t="shared" ref="P115:P116" si="282">ROUND(O115/24,2)</f>
        <v>1.42</v>
      </c>
      <c r="Q115" s="22">
        <f t="shared" ref="Q115:Q116" si="283">P115*2</f>
        <v>2.84</v>
      </c>
      <c r="R115" s="23"/>
      <c r="S115" s="6"/>
      <c r="T115" s="6"/>
      <c r="U115" s="6"/>
      <c r="V115" s="6"/>
      <c r="W115" s="6"/>
      <c r="X115" s="6"/>
      <c r="Y115" s="6"/>
      <c r="Z115" s="6"/>
    </row>
    <row r="116" spans="1:26" ht="18.75" customHeight="1" x14ac:dyDescent="0.3">
      <c r="A116" s="225"/>
      <c r="B116" s="104" t="s">
        <v>14</v>
      </c>
      <c r="C116" s="116"/>
      <c r="D116" s="19">
        <f t="shared" si="276"/>
        <v>0</v>
      </c>
      <c r="E116" s="19">
        <f t="shared" si="277"/>
        <v>0</v>
      </c>
      <c r="F116" s="20"/>
      <c r="G116" s="105"/>
      <c r="H116" s="19">
        <f t="shared" si="278"/>
        <v>0</v>
      </c>
      <c r="I116" s="19">
        <f t="shared" si="279"/>
        <v>0</v>
      </c>
      <c r="J116" s="20"/>
      <c r="K116" s="116"/>
      <c r="L116" s="19">
        <f t="shared" si="280"/>
        <v>0</v>
      </c>
      <c r="M116" s="19">
        <f t="shared" si="281"/>
        <v>0</v>
      </c>
      <c r="N116" s="20"/>
      <c r="O116" s="21">
        <f t="shared" si="275"/>
        <v>0</v>
      </c>
      <c r="P116" s="22">
        <f t="shared" si="282"/>
        <v>0</v>
      </c>
      <c r="Q116" s="22">
        <f t="shared" si="283"/>
        <v>0</v>
      </c>
      <c r="R116" s="23"/>
      <c r="S116" s="6"/>
      <c r="T116" s="6"/>
      <c r="U116" s="6"/>
      <c r="V116" s="6"/>
      <c r="W116" s="6"/>
      <c r="X116" s="6"/>
      <c r="Y116" s="6"/>
      <c r="Z116" s="6"/>
    </row>
    <row r="117" spans="1:26" ht="18.75" customHeight="1" x14ac:dyDescent="0.3">
      <c r="A117" s="214" t="s">
        <v>49</v>
      </c>
      <c r="B117" s="104" t="s">
        <v>12</v>
      </c>
      <c r="C117" s="116"/>
      <c r="D117" s="19">
        <f>ROUND(C117/18,2)</f>
        <v>0</v>
      </c>
      <c r="E117" s="19"/>
      <c r="F117" s="20">
        <f>SUM(D117,E118:E119)</f>
        <v>0</v>
      </c>
      <c r="G117" s="105"/>
      <c r="H117" s="19">
        <f>ROUND(G117/18,2)</f>
        <v>0</v>
      </c>
      <c r="I117" s="19"/>
      <c r="J117" s="20">
        <f>SUM(H117,I118:I119)</f>
        <v>0</v>
      </c>
      <c r="K117" s="116"/>
      <c r="L117" s="19">
        <f>ROUND(K117/18,2)</f>
        <v>0</v>
      </c>
      <c r="M117" s="19"/>
      <c r="N117" s="20">
        <f>SUM(L117,M118:M119)</f>
        <v>0</v>
      </c>
      <c r="O117" s="21">
        <f t="shared" si="275"/>
        <v>0</v>
      </c>
      <c r="P117" s="22">
        <f>ROUND(O117/36,2)</f>
        <v>0</v>
      </c>
      <c r="Q117" s="22"/>
      <c r="R117" s="23">
        <f>SUM(P117,Q118:Q119)</f>
        <v>0</v>
      </c>
      <c r="S117" s="6"/>
      <c r="T117" s="6"/>
      <c r="U117" s="6"/>
      <c r="V117" s="6"/>
      <c r="W117" s="6"/>
      <c r="X117" s="6"/>
      <c r="Y117" s="6"/>
      <c r="Z117" s="6"/>
    </row>
    <row r="118" spans="1:26" ht="18.75" customHeight="1" x14ac:dyDescent="0.3">
      <c r="A118" s="225"/>
      <c r="B118" s="104" t="s">
        <v>13</v>
      </c>
      <c r="C118" s="116"/>
      <c r="D118" s="19">
        <f t="shared" ref="D118:D119" si="284">ROUND(C118/12,2)</f>
        <v>0</v>
      </c>
      <c r="E118" s="19">
        <f t="shared" ref="E118:E119" si="285">D118*2</f>
        <v>0</v>
      </c>
      <c r="F118" s="20"/>
      <c r="G118" s="105"/>
      <c r="H118" s="19">
        <f t="shared" ref="H118:H119" si="286">ROUND(G118/12,2)</f>
        <v>0</v>
      </c>
      <c r="I118" s="19">
        <f t="shared" ref="I118:I119" si="287">H118*2</f>
        <v>0</v>
      </c>
      <c r="J118" s="20"/>
      <c r="K118" s="116"/>
      <c r="L118" s="19">
        <f t="shared" ref="L118:L119" si="288">ROUND(K118/12,2)</f>
        <v>0</v>
      </c>
      <c r="M118" s="19">
        <f t="shared" ref="M118:M119" si="289">L118*2</f>
        <v>0</v>
      </c>
      <c r="N118" s="20"/>
      <c r="O118" s="21">
        <f t="shared" si="275"/>
        <v>0</v>
      </c>
      <c r="P118" s="22">
        <f t="shared" ref="P118:P119" si="290">ROUND(O118/24,2)</f>
        <v>0</v>
      </c>
      <c r="Q118" s="22">
        <f t="shared" ref="Q118:Q119" si="291">P118*2</f>
        <v>0</v>
      </c>
      <c r="R118" s="23"/>
      <c r="S118" s="6"/>
      <c r="T118" s="6"/>
      <c r="U118" s="6"/>
      <c r="V118" s="6"/>
      <c r="W118" s="6"/>
      <c r="X118" s="6"/>
      <c r="Y118" s="6"/>
      <c r="Z118" s="6"/>
    </row>
    <row r="119" spans="1:26" ht="18.75" customHeight="1" x14ac:dyDescent="0.3">
      <c r="A119" s="225"/>
      <c r="B119" s="104" t="s">
        <v>14</v>
      </c>
      <c r="C119" s="116"/>
      <c r="D119" s="19">
        <f t="shared" si="284"/>
        <v>0</v>
      </c>
      <c r="E119" s="19">
        <f t="shared" si="285"/>
        <v>0</v>
      </c>
      <c r="F119" s="20"/>
      <c r="G119" s="105"/>
      <c r="H119" s="19">
        <f t="shared" si="286"/>
        <v>0</v>
      </c>
      <c r="I119" s="19">
        <f t="shared" si="287"/>
        <v>0</v>
      </c>
      <c r="J119" s="20"/>
      <c r="K119" s="116"/>
      <c r="L119" s="19">
        <f t="shared" si="288"/>
        <v>0</v>
      </c>
      <c r="M119" s="19">
        <f t="shared" si="289"/>
        <v>0</v>
      </c>
      <c r="N119" s="20"/>
      <c r="O119" s="21">
        <f t="shared" si="275"/>
        <v>0</v>
      </c>
      <c r="P119" s="22">
        <f t="shared" si="290"/>
        <v>0</v>
      </c>
      <c r="Q119" s="22">
        <f t="shared" si="291"/>
        <v>0</v>
      </c>
      <c r="R119" s="23"/>
      <c r="S119" s="6"/>
      <c r="T119" s="6"/>
      <c r="U119" s="6"/>
      <c r="V119" s="6"/>
      <c r="W119" s="6"/>
      <c r="X119" s="6"/>
      <c r="Y119" s="6"/>
      <c r="Z119" s="6"/>
    </row>
    <row r="120" spans="1:26" ht="18.75" customHeight="1" x14ac:dyDescent="0.3">
      <c r="A120" s="214" t="s">
        <v>50</v>
      </c>
      <c r="B120" s="104" t="s">
        <v>12</v>
      </c>
      <c r="C120" s="116"/>
      <c r="D120" s="19">
        <f>ROUND(C120/18,2)</f>
        <v>0</v>
      </c>
      <c r="E120" s="19"/>
      <c r="F120" s="20">
        <f>SUM(D120,E121:E122)</f>
        <v>0</v>
      </c>
      <c r="G120" s="105"/>
      <c r="H120" s="19">
        <f>ROUND(G120/18,2)</f>
        <v>0</v>
      </c>
      <c r="I120" s="19"/>
      <c r="J120" s="20">
        <f>SUM(H120,I121:I122)</f>
        <v>0</v>
      </c>
      <c r="K120" s="116"/>
      <c r="L120" s="19">
        <f>ROUND(K120/18,2)</f>
        <v>0</v>
      </c>
      <c r="M120" s="19"/>
      <c r="N120" s="20">
        <f>SUM(L120,M121:M122)</f>
        <v>0</v>
      </c>
      <c r="O120" s="21">
        <f t="shared" si="275"/>
        <v>0</v>
      </c>
      <c r="P120" s="22">
        <f>ROUND(O120/36,2)</f>
        <v>0</v>
      </c>
      <c r="Q120" s="22"/>
      <c r="R120" s="23">
        <f>SUM(P120,Q121:Q122)</f>
        <v>0</v>
      </c>
      <c r="S120" s="6"/>
      <c r="T120" s="6"/>
      <c r="U120" s="6"/>
      <c r="V120" s="6"/>
      <c r="W120" s="6"/>
      <c r="X120" s="6"/>
      <c r="Y120" s="6"/>
      <c r="Z120" s="6"/>
    </row>
    <row r="121" spans="1:26" ht="18.75" customHeight="1" x14ac:dyDescent="0.3">
      <c r="A121" s="225"/>
      <c r="B121" s="104" t="s">
        <v>13</v>
      </c>
      <c r="C121" s="116"/>
      <c r="D121" s="19">
        <f t="shared" ref="D121:D122" si="292">ROUND(C121/12,2)</f>
        <v>0</v>
      </c>
      <c r="E121" s="19">
        <f t="shared" ref="E121:E122" si="293">D121*2</f>
        <v>0</v>
      </c>
      <c r="F121" s="20"/>
      <c r="G121" s="105"/>
      <c r="H121" s="19">
        <f t="shared" ref="H121:H122" si="294">ROUND(G121/12,2)</f>
        <v>0</v>
      </c>
      <c r="I121" s="19">
        <f t="shared" ref="I121:I122" si="295">H121*2</f>
        <v>0</v>
      </c>
      <c r="J121" s="20"/>
      <c r="K121" s="116"/>
      <c r="L121" s="19">
        <f t="shared" ref="L121:L122" si="296">ROUND(K121/12,2)</f>
        <v>0</v>
      </c>
      <c r="M121" s="19">
        <f t="shared" ref="M121:M122" si="297">L121*2</f>
        <v>0</v>
      </c>
      <c r="N121" s="20"/>
      <c r="O121" s="21">
        <f t="shared" si="275"/>
        <v>0</v>
      </c>
      <c r="P121" s="22">
        <f t="shared" ref="P121:P122" si="298">ROUND(O121/24,2)</f>
        <v>0</v>
      </c>
      <c r="Q121" s="22">
        <f t="shared" ref="Q121:Q122" si="299">P121*2</f>
        <v>0</v>
      </c>
      <c r="R121" s="23"/>
      <c r="S121" s="6"/>
      <c r="T121" s="6"/>
      <c r="U121" s="6"/>
      <c r="V121" s="6"/>
      <c r="W121" s="6"/>
      <c r="X121" s="6"/>
      <c r="Y121" s="6"/>
      <c r="Z121" s="6"/>
    </row>
    <row r="122" spans="1:26" ht="18.75" customHeight="1" x14ac:dyDescent="0.3">
      <c r="A122" s="225"/>
      <c r="B122" s="104" t="s">
        <v>14</v>
      </c>
      <c r="C122" s="116"/>
      <c r="D122" s="19">
        <f t="shared" si="292"/>
        <v>0</v>
      </c>
      <c r="E122" s="19">
        <f t="shared" si="293"/>
        <v>0</v>
      </c>
      <c r="F122" s="20"/>
      <c r="G122" s="105"/>
      <c r="H122" s="19">
        <f t="shared" si="294"/>
        <v>0</v>
      </c>
      <c r="I122" s="19">
        <f t="shared" si="295"/>
        <v>0</v>
      </c>
      <c r="J122" s="20"/>
      <c r="K122" s="116"/>
      <c r="L122" s="19">
        <f t="shared" si="296"/>
        <v>0</v>
      </c>
      <c r="M122" s="19">
        <f t="shared" si="297"/>
        <v>0</v>
      </c>
      <c r="N122" s="20"/>
      <c r="O122" s="21">
        <f t="shared" si="275"/>
        <v>0</v>
      </c>
      <c r="P122" s="22">
        <f t="shared" si="298"/>
        <v>0</v>
      </c>
      <c r="Q122" s="22">
        <f t="shared" si="299"/>
        <v>0</v>
      </c>
      <c r="R122" s="23"/>
      <c r="S122" s="6"/>
      <c r="T122" s="6"/>
      <c r="U122" s="6"/>
      <c r="V122" s="6"/>
      <c r="W122" s="6"/>
      <c r="X122" s="6"/>
      <c r="Y122" s="6"/>
      <c r="Z122" s="6"/>
    </row>
    <row r="123" spans="1:26" ht="18.75" customHeight="1" x14ac:dyDescent="0.3">
      <c r="A123" s="214" t="s">
        <v>51</v>
      </c>
      <c r="B123" s="104" t="s">
        <v>12</v>
      </c>
      <c r="C123" s="116"/>
      <c r="D123" s="19">
        <f>ROUND(C123/18,2)</f>
        <v>0</v>
      </c>
      <c r="E123" s="19"/>
      <c r="F123" s="20">
        <f>SUM(D123,E124:E125)</f>
        <v>0</v>
      </c>
      <c r="G123" s="105"/>
      <c r="H123" s="19">
        <f>ROUND(G123/18,2)</f>
        <v>0</v>
      </c>
      <c r="I123" s="19"/>
      <c r="J123" s="20">
        <f>SUM(H123,I124:I125)</f>
        <v>0</v>
      </c>
      <c r="K123" s="116"/>
      <c r="L123" s="19">
        <f>ROUND(K123/18,2)</f>
        <v>0</v>
      </c>
      <c r="M123" s="19"/>
      <c r="N123" s="20">
        <f>SUM(L123,M124:M125)</f>
        <v>1.5</v>
      </c>
      <c r="O123" s="21">
        <f t="shared" si="275"/>
        <v>0</v>
      </c>
      <c r="P123" s="22">
        <f>ROUND(O123/36,2)</f>
        <v>0</v>
      </c>
      <c r="Q123" s="22"/>
      <c r="R123" s="23">
        <f>SUM(P123,Q124:Q125)</f>
        <v>0.76</v>
      </c>
      <c r="S123" s="6"/>
      <c r="T123" s="6"/>
      <c r="U123" s="6"/>
      <c r="V123" s="6"/>
      <c r="W123" s="6"/>
      <c r="X123" s="6"/>
      <c r="Y123" s="6"/>
      <c r="Z123" s="6"/>
    </row>
    <row r="124" spans="1:26" ht="18.75" customHeight="1" x14ac:dyDescent="0.3">
      <c r="A124" s="225"/>
      <c r="B124" s="104" t="s">
        <v>13</v>
      </c>
      <c r="C124" s="116"/>
      <c r="D124" s="19">
        <f t="shared" ref="D124:D125" si="300">ROUND(C124/12,2)</f>
        <v>0</v>
      </c>
      <c r="E124" s="19">
        <f t="shared" ref="E124:E125" si="301">D124*2</f>
        <v>0</v>
      </c>
      <c r="F124" s="20"/>
      <c r="G124" s="105"/>
      <c r="H124" s="19">
        <f t="shared" ref="H124:H125" si="302">ROUND(G124/12,2)</f>
        <v>0</v>
      </c>
      <c r="I124" s="19">
        <f t="shared" ref="I124:I125" si="303">H124*2</f>
        <v>0</v>
      </c>
      <c r="J124" s="20"/>
      <c r="K124" s="116">
        <v>9</v>
      </c>
      <c r="L124" s="19">
        <f t="shared" ref="L124:L125" si="304">ROUND(K124/12,2)</f>
        <v>0.75</v>
      </c>
      <c r="M124" s="19">
        <f t="shared" ref="M124:M125" si="305">L124*2</f>
        <v>1.5</v>
      </c>
      <c r="N124" s="20"/>
      <c r="O124" s="21">
        <f t="shared" si="275"/>
        <v>9</v>
      </c>
      <c r="P124" s="22">
        <f t="shared" ref="P124:P125" si="306">ROUND(O124/24,2)</f>
        <v>0.38</v>
      </c>
      <c r="Q124" s="22">
        <f t="shared" ref="Q124:Q125" si="307">P124*2</f>
        <v>0.76</v>
      </c>
      <c r="R124" s="23"/>
      <c r="S124" s="6"/>
      <c r="T124" s="6"/>
      <c r="U124" s="6"/>
      <c r="V124" s="6"/>
      <c r="W124" s="6"/>
      <c r="X124" s="6"/>
      <c r="Y124" s="6"/>
      <c r="Z124" s="6"/>
    </row>
    <row r="125" spans="1:26" ht="18.75" customHeight="1" x14ac:dyDescent="0.3">
      <c r="A125" s="225"/>
      <c r="B125" s="104" t="s">
        <v>14</v>
      </c>
      <c r="C125" s="116"/>
      <c r="D125" s="19">
        <f t="shared" si="300"/>
        <v>0</v>
      </c>
      <c r="E125" s="19">
        <f t="shared" si="301"/>
        <v>0</v>
      </c>
      <c r="F125" s="20"/>
      <c r="G125" s="105"/>
      <c r="H125" s="19">
        <f t="shared" si="302"/>
        <v>0</v>
      </c>
      <c r="I125" s="19">
        <f t="shared" si="303"/>
        <v>0</v>
      </c>
      <c r="J125" s="20"/>
      <c r="K125" s="116"/>
      <c r="L125" s="19">
        <f t="shared" si="304"/>
        <v>0</v>
      </c>
      <c r="M125" s="19">
        <f t="shared" si="305"/>
        <v>0</v>
      </c>
      <c r="N125" s="20"/>
      <c r="O125" s="21">
        <f t="shared" si="275"/>
        <v>0</v>
      </c>
      <c r="P125" s="22">
        <f t="shared" si="306"/>
        <v>0</v>
      </c>
      <c r="Q125" s="22">
        <f t="shared" si="307"/>
        <v>0</v>
      </c>
      <c r="R125" s="23"/>
      <c r="S125" s="6"/>
      <c r="T125" s="6"/>
      <c r="U125" s="6"/>
      <c r="V125" s="6"/>
      <c r="W125" s="6"/>
      <c r="X125" s="6"/>
      <c r="Y125" s="6"/>
      <c r="Z125" s="6"/>
    </row>
    <row r="126" spans="1:26" ht="18.75" customHeight="1" x14ac:dyDescent="0.3">
      <c r="A126" s="214" t="s">
        <v>52</v>
      </c>
      <c r="B126" s="104" t="s">
        <v>12</v>
      </c>
      <c r="C126" s="116"/>
      <c r="D126" s="19">
        <f>ROUND(C126/18,2)</f>
        <v>0</v>
      </c>
      <c r="E126" s="19"/>
      <c r="F126" s="20">
        <f>SUM(D126,E127:E128)</f>
        <v>0</v>
      </c>
      <c r="G126" s="105"/>
      <c r="H126" s="19">
        <f>ROUND(G126/18,2)</f>
        <v>0</v>
      </c>
      <c r="I126" s="19"/>
      <c r="J126" s="20">
        <f>SUM(H126,I127:I128)</f>
        <v>0</v>
      </c>
      <c r="K126" s="116"/>
      <c r="L126" s="19">
        <f>ROUND(K126/18,2)</f>
        <v>0</v>
      </c>
      <c r="M126" s="19"/>
      <c r="N126" s="20">
        <f>SUM(L126,M127:M128)</f>
        <v>0</v>
      </c>
      <c r="O126" s="21">
        <f t="shared" si="275"/>
        <v>0</v>
      </c>
      <c r="P126" s="22">
        <f>ROUND(O126/36,2)</f>
        <v>0</v>
      </c>
      <c r="Q126" s="22"/>
      <c r="R126" s="23">
        <f>SUM(P126,Q127:Q128)</f>
        <v>0</v>
      </c>
      <c r="S126" s="6"/>
      <c r="T126" s="6"/>
      <c r="U126" s="6"/>
      <c r="V126" s="6"/>
      <c r="W126" s="6"/>
      <c r="X126" s="6"/>
      <c r="Y126" s="6"/>
      <c r="Z126" s="6"/>
    </row>
    <row r="127" spans="1:26" ht="18.75" customHeight="1" x14ac:dyDescent="0.3">
      <c r="A127" s="225"/>
      <c r="B127" s="104" t="s">
        <v>13</v>
      </c>
      <c r="C127" s="116"/>
      <c r="D127" s="19">
        <f t="shared" ref="D127:D128" si="308">ROUND(C127/12,2)</f>
        <v>0</v>
      </c>
      <c r="E127" s="19">
        <f t="shared" ref="E127:E128" si="309">D127*2</f>
        <v>0</v>
      </c>
      <c r="F127" s="20"/>
      <c r="G127" s="105"/>
      <c r="H127" s="19">
        <f t="shared" ref="H127:H128" si="310">ROUND(G127/12,2)</f>
        <v>0</v>
      </c>
      <c r="I127" s="19">
        <f t="shared" ref="I127:I128" si="311">H127*2</f>
        <v>0</v>
      </c>
      <c r="J127" s="20"/>
      <c r="K127" s="116"/>
      <c r="L127" s="19">
        <f t="shared" ref="L127:L128" si="312">ROUND(K127/12,2)</f>
        <v>0</v>
      </c>
      <c r="M127" s="19">
        <f t="shared" ref="M127:M128" si="313">L127*2</f>
        <v>0</v>
      </c>
      <c r="N127" s="20"/>
      <c r="O127" s="21">
        <f t="shared" si="275"/>
        <v>0</v>
      </c>
      <c r="P127" s="22">
        <f t="shared" ref="P127:P128" si="314">ROUND(O127/24,2)</f>
        <v>0</v>
      </c>
      <c r="Q127" s="22">
        <f t="shared" ref="Q127:Q128" si="315">P127*2</f>
        <v>0</v>
      </c>
      <c r="R127" s="23"/>
      <c r="S127" s="6"/>
      <c r="T127" s="6"/>
      <c r="U127" s="6"/>
      <c r="V127" s="6"/>
      <c r="W127" s="6"/>
      <c r="X127" s="6"/>
      <c r="Y127" s="6"/>
      <c r="Z127" s="6"/>
    </row>
    <row r="128" spans="1:26" ht="18.75" customHeight="1" x14ac:dyDescent="0.3">
      <c r="A128" s="225"/>
      <c r="B128" s="104" t="s">
        <v>14</v>
      </c>
      <c r="C128" s="116"/>
      <c r="D128" s="19">
        <f t="shared" si="308"/>
        <v>0</v>
      </c>
      <c r="E128" s="19">
        <f t="shared" si="309"/>
        <v>0</v>
      </c>
      <c r="F128" s="20"/>
      <c r="G128" s="105"/>
      <c r="H128" s="19">
        <f t="shared" si="310"/>
        <v>0</v>
      </c>
      <c r="I128" s="19">
        <f t="shared" si="311"/>
        <v>0</v>
      </c>
      <c r="J128" s="20"/>
      <c r="K128" s="116"/>
      <c r="L128" s="19">
        <f t="shared" si="312"/>
        <v>0</v>
      </c>
      <c r="M128" s="19">
        <f t="shared" si="313"/>
        <v>0</v>
      </c>
      <c r="N128" s="20"/>
      <c r="O128" s="21">
        <f t="shared" si="275"/>
        <v>0</v>
      </c>
      <c r="P128" s="22">
        <f t="shared" si="314"/>
        <v>0</v>
      </c>
      <c r="Q128" s="22">
        <f t="shared" si="315"/>
        <v>0</v>
      </c>
      <c r="R128" s="23"/>
      <c r="S128" s="6"/>
      <c r="T128" s="6"/>
      <c r="U128" s="6"/>
      <c r="V128" s="6"/>
      <c r="W128" s="6"/>
      <c r="X128" s="6"/>
      <c r="Y128" s="6"/>
      <c r="Z128" s="6"/>
    </row>
    <row r="129" spans="1:26" ht="18.75" customHeight="1" x14ac:dyDescent="0.3">
      <c r="A129" s="214" t="s">
        <v>53</v>
      </c>
      <c r="B129" s="104" t="s">
        <v>12</v>
      </c>
      <c r="C129" s="116"/>
      <c r="D129" s="19">
        <f>ROUND(C129/18,2)</f>
        <v>0</v>
      </c>
      <c r="E129" s="19"/>
      <c r="F129" s="20">
        <f>SUM(D129,E130:E131)</f>
        <v>0</v>
      </c>
      <c r="G129" s="105"/>
      <c r="H129" s="19">
        <f>ROUND(G129/18,2)</f>
        <v>0</v>
      </c>
      <c r="I129" s="19"/>
      <c r="J129" s="20">
        <f>SUM(H129,I130:I131)</f>
        <v>0</v>
      </c>
      <c r="K129" s="116"/>
      <c r="L129" s="19">
        <f>ROUND(K129/18,2)</f>
        <v>0</v>
      </c>
      <c r="M129" s="19"/>
      <c r="N129" s="20">
        <f>SUM(L129,M130:M131)</f>
        <v>0</v>
      </c>
      <c r="O129" s="21">
        <f t="shared" si="275"/>
        <v>0</v>
      </c>
      <c r="P129" s="22">
        <f>ROUND(O129/36,2)</f>
        <v>0</v>
      </c>
      <c r="Q129" s="22"/>
      <c r="R129" s="23">
        <f>SUM(P129,Q130:Q131)</f>
        <v>0</v>
      </c>
      <c r="S129" s="6"/>
      <c r="T129" s="6"/>
      <c r="U129" s="6"/>
      <c r="V129" s="6"/>
      <c r="W129" s="6"/>
      <c r="X129" s="6"/>
      <c r="Y129" s="6"/>
      <c r="Z129" s="6"/>
    </row>
    <row r="130" spans="1:26" ht="18.75" customHeight="1" x14ac:dyDescent="0.3">
      <c r="A130" s="225"/>
      <c r="B130" s="104" t="s">
        <v>13</v>
      </c>
      <c r="C130" s="116"/>
      <c r="D130" s="19">
        <f t="shared" ref="D130:D131" si="316">ROUND(C130/12,2)</f>
        <v>0</v>
      </c>
      <c r="E130" s="19">
        <f t="shared" ref="E130:E131" si="317">D130*2</f>
        <v>0</v>
      </c>
      <c r="F130" s="20"/>
      <c r="G130" s="105"/>
      <c r="H130" s="19">
        <f t="shared" ref="H130:H131" si="318">ROUND(G130/12,2)</f>
        <v>0</v>
      </c>
      <c r="I130" s="19">
        <f t="shared" ref="I130:I131" si="319">H130*2</f>
        <v>0</v>
      </c>
      <c r="J130" s="20"/>
      <c r="K130" s="116"/>
      <c r="L130" s="19">
        <f t="shared" ref="L130:L131" si="320">ROUND(K130/12,2)</f>
        <v>0</v>
      </c>
      <c r="M130" s="19">
        <f t="shared" ref="M130:M131" si="321">L130*2</f>
        <v>0</v>
      </c>
      <c r="N130" s="20"/>
      <c r="O130" s="21">
        <f t="shared" si="275"/>
        <v>0</v>
      </c>
      <c r="P130" s="22">
        <f t="shared" ref="P130:P131" si="322">ROUND(O130/24,2)</f>
        <v>0</v>
      </c>
      <c r="Q130" s="22">
        <f t="shared" ref="Q130:Q131" si="323">P130*2</f>
        <v>0</v>
      </c>
      <c r="R130" s="23"/>
      <c r="S130" s="6"/>
      <c r="T130" s="6"/>
      <c r="U130" s="6"/>
      <c r="V130" s="6"/>
      <c r="W130" s="6"/>
      <c r="X130" s="6"/>
      <c r="Y130" s="6"/>
      <c r="Z130" s="6"/>
    </row>
    <row r="131" spans="1:26" ht="18.75" customHeight="1" x14ac:dyDescent="0.3">
      <c r="A131" s="225"/>
      <c r="B131" s="104" t="s">
        <v>14</v>
      </c>
      <c r="C131" s="116"/>
      <c r="D131" s="19">
        <f t="shared" si="316"/>
        <v>0</v>
      </c>
      <c r="E131" s="19">
        <f t="shared" si="317"/>
        <v>0</v>
      </c>
      <c r="F131" s="20"/>
      <c r="G131" s="105"/>
      <c r="H131" s="19">
        <f t="shared" si="318"/>
        <v>0</v>
      </c>
      <c r="I131" s="19">
        <f t="shared" si="319"/>
        <v>0</v>
      </c>
      <c r="J131" s="20"/>
      <c r="K131" s="116"/>
      <c r="L131" s="19">
        <f t="shared" si="320"/>
        <v>0</v>
      </c>
      <c r="M131" s="19">
        <f t="shared" si="321"/>
        <v>0</v>
      </c>
      <c r="N131" s="20"/>
      <c r="O131" s="21">
        <f t="shared" si="275"/>
        <v>0</v>
      </c>
      <c r="P131" s="22">
        <f t="shared" si="322"/>
        <v>0</v>
      </c>
      <c r="Q131" s="22">
        <f t="shared" si="323"/>
        <v>0</v>
      </c>
      <c r="R131" s="23"/>
      <c r="S131" s="6"/>
      <c r="T131" s="6"/>
      <c r="U131" s="6"/>
      <c r="V131" s="6"/>
      <c r="W131" s="6"/>
      <c r="X131" s="6"/>
      <c r="Y131" s="6"/>
      <c r="Z131" s="6"/>
    </row>
    <row r="132" spans="1:26" ht="18.75" customHeight="1" x14ac:dyDescent="0.3">
      <c r="A132" s="214" t="s">
        <v>54</v>
      </c>
      <c r="B132" s="104" t="s">
        <v>12</v>
      </c>
      <c r="C132" s="116">
        <v>0</v>
      </c>
      <c r="D132" s="19">
        <f>ROUND(C132/18,2)</f>
        <v>0</v>
      </c>
      <c r="E132" s="19"/>
      <c r="F132" s="20">
        <f>SUM(D132,E133:E134)</f>
        <v>0.84</v>
      </c>
      <c r="G132" s="105"/>
      <c r="H132" s="19">
        <f>ROUND(G132/18,2)</f>
        <v>0</v>
      </c>
      <c r="I132" s="19"/>
      <c r="J132" s="20">
        <f>SUM(H132,I133:I134)</f>
        <v>1.5</v>
      </c>
      <c r="K132" s="116"/>
      <c r="L132" s="19">
        <f>ROUND(K132/18,2)</f>
        <v>0</v>
      </c>
      <c r="M132" s="19"/>
      <c r="N132" s="20">
        <f>SUM(L132,M133:M134)</f>
        <v>4</v>
      </c>
      <c r="O132" s="21">
        <f t="shared" si="275"/>
        <v>0</v>
      </c>
      <c r="P132" s="22">
        <f>ROUND(O132/36,2)</f>
        <v>0</v>
      </c>
      <c r="Q132" s="22"/>
      <c r="R132" s="23">
        <f>SUM(P132,Q133:Q134)</f>
        <v>3.16</v>
      </c>
      <c r="S132" s="6"/>
      <c r="T132" s="6"/>
      <c r="U132" s="6"/>
      <c r="V132" s="6"/>
      <c r="W132" s="6"/>
      <c r="X132" s="6"/>
      <c r="Y132" s="6"/>
      <c r="Z132" s="6"/>
    </row>
    <row r="133" spans="1:26" ht="18.75" customHeight="1" x14ac:dyDescent="0.3">
      <c r="A133" s="225"/>
      <c r="B133" s="104" t="s">
        <v>13</v>
      </c>
      <c r="C133" s="116">
        <v>5</v>
      </c>
      <c r="D133" s="19">
        <f t="shared" ref="D133:D134" si="324">ROUND(C133/12,2)</f>
        <v>0.42</v>
      </c>
      <c r="E133" s="19">
        <f t="shared" ref="E133:E134" si="325">D133*2</f>
        <v>0.84</v>
      </c>
      <c r="F133" s="20"/>
      <c r="G133" s="105">
        <v>9</v>
      </c>
      <c r="H133" s="19">
        <f t="shared" ref="H133:H134" si="326">ROUND(G133/12,2)</f>
        <v>0.75</v>
      </c>
      <c r="I133" s="19">
        <f t="shared" ref="I133:I134" si="327">H133*2</f>
        <v>1.5</v>
      </c>
      <c r="J133" s="20"/>
      <c r="K133" s="116">
        <v>24</v>
      </c>
      <c r="L133" s="19">
        <f t="shared" ref="L133:L134" si="328">ROUND(K133/12,2)</f>
        <v>2</v>
      </c>
      <c r="M133" s="19">
        <f t="shared" ref="M133:M134" si="329">L133*2</f>
        <v>4</v>
      </c>
      <c r="N133" s="20"/>
      <c r="O133" s="21">
        <f t="shared" si="275"/>
        <v>38</v>
      </c>
      <c r="P133" s="22">
        <f t="shared" ref="P133:P134" si="330">ROUND(O133/24,2)</f>
        <v>1.58</v>
      </c>
      <c r="Q133" s="22">
        <f t="shared" ref="Q133:Q134" si="331">P133*2</f>
        <v>3.16</v>
      </c>
      <c r="R133" s="23"/>
      <c r="S133" s="6"/>
      <c r="T133" s="6"/>
      <c r="U133" s="6"/>
      <c r="V133" s="6"/>
      <c r="W133" s="6"/>
      <c r="X133" s="6"/>
      <c r="Y133" s="6"/>
      <c r="Z133" s="6"/>
    </row>
    <row r="134" spans="1:26" ht="18.75" customHeight="1" x14ac:dyDescent="0.3">
      <c r="A134" s="225"/>
      <c r="B134" s="104" t="s">
        <v>14</v>
      </c>
      <c r="C134" s="116"/>
      <c r="D134" s="19">
        <f t="shared" si="324"/>
        <v>0</v>
      </c>
      <c r="E134" s="19">
        <f t="shared" si="325"/>
        <v>0</v>
      </c>
      <c r="F134" s="20"/>
      <c r="G134" s="105"/>
      <c r="H134" s="19">
        <f t="shared" si="326"/>
        <v>0</v>
      </c>
      <c r="I134" s="19">
        <f t="shared" si="327"/>
        <v>0</v>
      </c>
      <c r="J134" s="20"/>
      <c r="K134" s="116"/>
      <c r="L134" s="19">
        <f t="shared" si="328"/>
        <v>0</v>
      </c>
      <c r="M134" s="19">
        <f t="shared" si="329"/>
        <v>0</v>
      </c>
      <c r="N134" s="20"/>
      <c r="O134" s="21">
        <f t="shared" si="275"/>
        <v>0</v>
      </c>
      <c r="P134" s="22">
        <f t="shared" si="330"/>
        <v>0</v>
      </c>
      <c r="Q134" s="22">
        <f t="shared" si="331"/>
        <v>0</v>
      </c>
      <c r="R134" s="23"/>
      <c r="S134" s="6"/>
      <c r="T134" s="6"/>
      <c r="U134" s="6"/>
      <c r="V134" s="6"/>
      <c r="W134" s="6"/>
      <c r="X134" s="6"/>
      <c r="Y134" s="6"/>
      <c r="Z134" s="6"/>
    </row>
    <row r="135" spans="1:26" ht="18.75" customHeight="1" x14ac:dyDescent="0.3">
      <c r="A135" s="214" t="s">
        <v>55</v>
      </c>
      <c r="B135" s="104" t="s">
        <v>12</v>
      </c>
      <c r="C135" s="116">
        <v>1109</v>
      </c>
      <c r="D135" s="19">
        <f>ROUND(C135/18,2)</f>
        <v>61.61</v>
      </c>
      <c r="E135" s="19"/>
      <c r="F135" s="20">
        <f>SUM(D135,E136:E137)</f>
        <v>61.61</v>
      </c>
      <c r="G135" s="105">
        <v>60</v>
      </c>
      <c r="H135" s="19">
        <f>ROUND(G135/18,2)</f>
        <v>3.33</v>
      </c>
      <c r="I135" s="19"/>
      <c r="J135" s="20">
        <f>SUM(H135,I136:I137)</f>
        <v>3.33</v>
      </c>
      <c r="K135" s="116"/>
      <c r="L135" s="19">
        <f>ROUND(K135/18,2)</f>
        <v>0</v>
      </c>
      <c r="M135" s="19"/>
      <c r="N135" s="20">
        <f>SUM(L135,M136:M137)</f>
        <v>0</v>
      </c>
      <c r="O135" s="21">
        <f t="shared" si="275"/>
        <v>1169</v>
      </c>
      <c r="P135" s="22">
        <f>ROUND(O135/36,2)</f>
        <v>32.47</v>
      </c>
      <c r="Q135" s="22"/>
      <c r="R135" s="23">
        <f>SUM(P135,Q136:Q137)</f>
        <v>32.47</v>
      </c>
      <c r="S135" s="6"/>
      <c r="T135" s="6"/>
      <c r="U135" s="6"/>
      <c r="V135" s="6"/>
      <c r="W135" s="6"/>
      <c r="X135" s="6"/>
      <c r="Y135" s="6"/>
      <c r="Z135" s="6"/>
    </row>
    <row r="136" spans="1:26" ht="18.75" customHeight="1" x14ac:dyDescent="0.3">
      <c r="A136" s="225"/>
      <c r="B136" s="104" t="s">
        <v>13</v>
      </c>
      <c r="C136" s="116"/>
      <c r="D136" s="19">
        <f t="shared" ref="D136:D137" si="332">ROUND(C136/12,2)</f>
        <v>0</v>
      </c>
      <c r="E136" s="19">
        <f t="shared" ref="E136:E137" si="333">D136*2</f>
        <v>0</v>
      </c>
      <c r="F136" s="20"/>
      <c r="G136" s="105"/>
      <c r="H136" s="19">
        <f t="shared" ref="H136:H137" si="334">ROUND(G136/12,2)</f>
        <v>0</v>
      </c>
      <c r="I136" s="19">
        <f t="shared" ref="I136:I137" si="335">H136*2</f>
        <v>0</v>
      </c>
      <c r="J136" s="20"/>
      <c r="K136" s="116"/>
      <c r="L136" s="19">
        <f t="shared" ref="L136:L137" si="336">ROUND(K136/12,2)</f>
        <v>0</v>
      </c>
      <c r="M136" s="19">
        <f t="shared" ref="M136:M137" si="337">L136*2</f>
        <v>0</v>
      </c>
      <c r="N136" s="20"/>
      <c r="O136" s="21">
        <f t="shared" si="275"/>
        <v>0</v>
      </c>
      <c r="P136" s="22">
        <f t="shared" ref="P136:P137" si="338">ROUND(O136/24,2)</f>
        <v>0</v>
      </c>
      <c r="Q136" s="22">
        <f t="shared" ref="Q136:Q137" si="339">P136*2</f>
        <v>0</v>
      </c>
      <c r="R136" s="23"/>
      <c r="S136" s="6"/>
      <c r="T136" s="6"/>
      <c r="U136" s="6"/>
      <c r="V136" s="6"/>
      <c r="W136" s="6"/>
      <c r="X136" s="6"/>
      <c r="Y136" s="6"/>
      <c r="Z136" s="6"/>
    </row>
    <row r="137" spans="1:26" ht="18.75" customHeight="1" x14ac:dyDescent="0.3">
      <c r="A137" s="225"/>
      <c r="B137" s="104" t="s">
        <v>14</v>
      </c>
      <c r="C137" s="116"/>
      <c r="D137" s="19">
        <f t="shared" si="332"/>
        <v>0</v>
      </c>
      <c r="E137" s="19">
        <f t="shared" si="333"/>
        <v>0</v>
      </c>
      <c r="F137" s="20"/>
      <c r="G137" s="105"/>
      <c r="H137" s="19">
        <f t="shared" si="334"/>
        <v>0</v>
      </c>
      <c r="I137" s="19">
        <f t="shared" si="335"/>
        <v>0</v>
      </c>
      <c r="J137" s="20"/>
      <c r="K137" s="116"/>
      <c r="L137" s="19">
        <f t="shared" si="336"/>
        <v>0</v>
      </c>
      <c r="M137" s="19">
        <f t="shared" si="337"/>
        <v>0</v>
      </c>
      <c r="N137" s="20"/>
      <c r="O137" s="21">
        <f t="shared" si="275"/>
        <v>0</v>
      </c>
      <c r="P137" s="22">
        <f t="shared" si="338"/>
        <v>0</v>
      </c>
      <c r="Q137" s="22">
        <f t="shared" si="339"/>
        <v>0</v>
      </c>
      <c r="R137" s="23"/>
      <c r="S137" s="6"/>
      <c r="T137" s="6"/>
      <c r="U137" s="6"/>
      <c r="V137" s="6"/>
      <c r="W137" s="6"/>
      <c r="X137" s="6"/>
      <c r="Y137" s="6"/>
      <c r="Z137" s="6"/>
    </row>
    <row r="138" spans="1:26" ht="18.75" customHeight="1" x14ac:dyDescent="0.3">
      <c r="A138" s="214" t="s">
        <v>56</v>
      </c>
      <c r="B138" s="104" t="s">
        <v>12</v>
      </c>
      <c r="C138" s="116">
        <v>810</v>
      </c>
      <c r="D138" s="19">
        <f>ROUND(C138/18,2)</f>
        <v>45</v>
      </c>
      <c r="E138" s="19"/>
      <c r="F138" s="20">
        <f>SUM(D138,E139:E140)</f>
        <v>45</v>
      </c>
      <c r="G138" s="105">
        <v>2895</v>
      </c>
      <c r="H138" s="19">
        <f>ROUND(G138/18,2)</f>
        <v>160.83000000000001</v>
      </c>
      <c r="I138" s="19"/>
      <c r="J138" s="20">
        <f>SUM(H138,I139:I140)</f>
        <v>160.83000000000001</v>
      </c>
      <c r="K138" s="116"/>
      <c r="L138" s="19">
        <f>ROUND(K138/18,2)</f>
        <v>0</v>
      </c>
      <c r="M138" s="19"/>
      <c r="N138" s="20">
        <f>SUM(L138,M139:M140)</f>
        <v>0</v>
      </c>
      <c r="O138" s="21">
        <f t="shared" si="275"/>
        <v>3705</v>
      </c>
      <c r="P138" s="22">
        <f>ROUND(O138/36,2)</f>
        <v>102.92</v>
      </c>
      <c r="Q138" s="22"/>
      <c r="R138" s="23">
        <f>SUM(P138,Q139:Q140)</f>
        <v>102.92</v>
      </c>
      <c r="S138" s="6"/>
      <c r="T138" s="6"/>
      <c r="U138" s="6"/>
      <c r="V138" s="6"/>
      <c r="W138" s="6"/>
      <c r="X138" s="6"/>
      <c r="Y138" s="6"/>
      <c r="Z138" s="6"/>
    </row>
    <row r="139" spans="1:26" ht="18.75" customHeight="1" x14ac:dyDescent="0.3">
      <c r="A139" s="225"/>
      <c r="B139" s="104" t="s">
        <v>13</v>
      </c>
      <c r="C139" s="116"/>
      <c r="D139" s="19">
        <f t="shared" ref="D139:D140" si="340">ROUND(C139/12,2)</f>
        <v>0</v>
      </c>
      <c r="E139" s="19">
        <f t="shared" ref="E139:E140" si="341">D139*2</f>
        <v>0</v>
      </c>
      <c r="F139" s="20"/>
      <c r="G139" s="105"/>
      <c r="H139" s="19">
        <f t="shared" ref="H139:H140" si="342">ROUND(G139/12,2)</f>
        <v>0</v>
      </c>
      <c r="I139" s="19">
        <f t="shared" ref="I139:I140" si="343">H139*2</f>
        <v>0</v>
      </c>
      <c r="J139" s="20"/>
      <c r="K139" s="116"/>
      <c r="L139" s="19">
        <f t="shared" ref="L139:L140" si="344">ROUND(K139/12,2)</f>
        <v>0</v>
      </c>
      <c r="M139" s="19">
        <f t="shared" ref="M139:M140" si="345">L139*2</f>
        <v>0</v>
      </c>
      <c r="N139" s="20"/>
      <c r="O139" s="21">
        <f t="shared" si="275"/>
        <v>0</v>
      </c>
      <c r="P139" s="22">
        <f t="shared" ref="P139:P140" si="346">ROUND(O139/24,2)</f>
        <v>0</v>
      </c>
      <c r="Q139" s="22">
        <f t="shared" ref="Q139:Q140" si="347">P139*2</f>
        <v>0</v>
      </c>
      <c r="R139" s="23"/>
      <c r="S139" s="6"/>
      <c r="T139" s="6"/>
      <c r="U139" s="6"/>
      <c r="V139" s="6"/>
      <c r="W139" s="6"/>
      <c r="X139" s="6"/>
      <c r="Y139" s="6"/>
      <c r="Z139" s="6"/>
    </row>
    <row r="140" spans="1:26" ht="18.75" customHeight="1" x14ac:dyDescent="0.3">
      <c r="A140" s="225"/>
      <c r="B140" s="104" t="s">
        <v>14</v>
      </c>
      <c r="C140" s="116"/>
      <c r="D140" s="19">
        <f t="shared" si="340"/>
        <v>0</v>
      </c>
      <c r="E140" s="19">
        <f t="shared" si="341"/>
        <v>0</v>
      </c>
      <c r="F140" s="20"/>
      <c r="G140" s="105"/>
      <c r="H140" s="19">
        <f t="shared" si="342"/>
        <v>0</v>
      </c>
      <c r="I140" s="19">
        <f t="shared" si="343"/>
        <v>0</v>
      </c>
      <c r="J140" s="20"/>
      <c r="K140" s="116"/>
      <c r="L140" s="19">
        <f t="shared" si="344"/>
        <v>0</v>
      </c>
      <c r="M140" s="19">
        <f t="shared" si="345"/>
        <v>0</v>
      </c>
      <c r="N140" s="20"/>
      <c r="O140" s="21">
        <f t="shared" si="275"/>
        <v>0</v>
      </c>
      <c r="P140" s="22">
        <f t="shared" si="346"/>
        <v>0</v>
      </c>
      <c r="Q140" s="22">
        <f t="shared" si="347"/>
        <v>0</v>
      </c>
      <c r="R140" s="23"/>
      <c r="S140" s="6"/>
      <c r="T140" s="6"/>
      <c r="U140" s="6"/>
      <c r="V140" s="6"/>
      <c r="W140" s="6"/>
      <c r="X140" s="6"/>
      <c r="Y140" s="6"/>
      <c r="Z140" s="6"/>
    </row>
    <row r="141" spans="1:26" ht="18.75" customHeight="1" x14ac:dyDescent="0.3">
      <c r="A141" s="214" t="s">
        <v>57</v>
      </c>
      <c r="B141" s="104" t="s">
        <v>12</v>
      </c>
      <c r="C141" s="116">
        <v>74</v>
      </c>
      <c r="D141" s="19">
        <f>ROUND(C141/18,2)</f>
        <v>4.1100000000000003</v>
      </c>
      <c r="E141" s="19"/>
      <c r="F141" s="20">
        <f>SUM(D141,E142:E143)</f>
        <v>4.1100000000000003</v>
      </c>
      <c r="G141" s="105"/>
      <c r="H141" s="19">
        <f>ROUND(G141/18,2)</f>
        <v>0</v>
      </c>
      <c r="I141" s="19"/>
      <c r="J141" s="20">
        <f>SUM(H141,I142:I143)</f>
        <v>0</v>
      </c>
      <c r="K141" s="116"/>
      <c r="L141" s="19">
        <f>ROUND(K141/18,2)</f>
        <v>0</v>
      </c>
      <c r="M141" s="19"/>
      <c r="N141" s="20">
        <f>SUM(L141,M142:M143)</f>
        <v>0</v>
      </c>
      <c r="O141" s="21">
        <f t="shared" si="275"/>
        <v>74</v>
      </c>
      <c r="P141" s="22">
        <f>ROUND(O141/36,2)</f>
        <v>2.06</v>
      </c>
      <c r="Q141" s="22"/>
      <c r="R141" s="23">
        <f>SUM(P141,Q142:Q143)</f>
        <v>2.06</v>
      </c>
      <c r="S141" s="6"/>
      <c r="T141" s="6"/>
      <c r="U141" s="6"/>
      <c r="V141" s="6"/>
      <c r="W141" s="6"/>
      <c r="X141" s="6"/>
      <c r="Y141" s="6"/>
      <c r="Z141" s="6"/>
    </row>
    <row r="142" spans="1:26" ht="18.75" customHeight="1" x14ac:dyDescent="0.3">
      <c r="A142" s="225"/>
      <c r="B142" s="104" t="s">
        <v>13</v>
      </c>
      <c r="C142" s="116"/>
      <c r="D142" s="19">
        <f t="shared" ref="D142:D143" si="348">ROUND(C142/12,2)</f>
        <v>0</v>
      </c>
      <c r="E142" s="19">
        <f t="shared" ref="E142:E143" si="349">D142*2</f>
        <v>0</v>
      </c>
      <c r="F142" s="20"/>
      <c r="G142" s="105"/>
      <c r="H142" s="19">
        <f t="shared" ref="H142:H143" si="350">ROUND(G142/12,2)</f>
        <v>0</v>
      </c>
      <c r="I142" s="19">
        <f t="shared" ref="I142:I143" si="351">H142*2</f>
        <v>0</v>
      </c>
      <c r="J142" s="20"/>
      <c r="K142" s="116"/>
      <c r="L142" s="19">
        <f t="shared" ref="L142:L143" si="352">ROUND(K142/12,2)</f>
        <v>0</v>
      </c>
      <c r="M142" s="19">
        <f t="shared" ref="M142:M143" si="353">L142*2</f>
        <v>0</v>
      </c>
      <c r="N142" s="20"/>
      <c r="O142" s="21">
        <f t="shared" si="275"/>
        <v>0</v>
      </c>
      <c r="P142" s="22">
        <f t="shared" ref="P142:P143" si="354">ROUND(O142/24,2)</f>
        <v>0</v>
      </c>
      <c r="Q142" s="22">
        <f t="shared" ref="Q142:Q143" si="355">P142*2</f>
        <v>0</v>
      </c>
      <c r="R142" s="23"/>
      <c r="S142" s="6"/>
      <c r="T142" s="6"/>
      <c r="U142" s="6"/>
      <c r="V142" s="6"/>
      <c r="W142" s="6"/>
      <c r="X142" s="6"/>
      <c r="Y142" s="6"/>
      <c r="Z142" s="6"/>
    </row>
    <row r="143" spans="1:26" ht="18.75" customHeight="1" x14ac:dyDescent="0.3">
      <c r="A143" s="225"/>
      <c r="B143" s="104" t="s">
        <v>14</v>
      </c>
      <c r="C143" s="116"/>
      <c r="D143" s="19">
        <f t="shared" si="348"/>
        <v>0</v>
      </c>
      <c r="E143" s="19">
        <f t="shared" si="349"/>
        <v>0</v>
      </c>
      <c r="F143" s="20"/>
      <c r="G143" s="105"/>
      <c r="H143" s="19">
        <f t="shared" si="350"/>
        <v>0</v>
      </c>
      <c r="I143" s="19">
        <f t="shared" si="351"/>
        <v>0</v>
      </c>
      <c r="J143" s="20"/>
      <c r="K143" s="116"/>
      <c r="L143" s="19">
        <f t="shared" si="352"/>
        <v>0</v>
      </c>
      <c r="M143" s="19">
        <f t="shared" si="353"/>
        <v>0</v>
      </c>
      <c r="N143" s="20"/>
      <c r="O143" s="21">
        <f t="shared" si="275"/>
        <v>0</v>
      </c>
      <c r="P143" s="22">
        <f t="shared" si="354"/>
        <v>0</v>
      </c>
      <c r="Q143" s="22">
        <f t="shared" si="355"/>
        <v>0</v>
      </c>
      <c r="R143" s="23"/>
      <c r="S143" s="6"/>
      <c r="T143" s="6"/>
      <c r="U143" s="6"/>
      <c r="V143" s="6"/>
      <c r="W143" s="6"/>
      <c r="X143" s="6"/>
      <c r="Y143" s="6"/>
      <c r="Z143" s="6"/>
    </row>
    <row r="144" spans="1:26" ht="18.75" customHeight="1" x14ac:dyDescent="0.3">
      <c r="A144" s="226" t="s">
        <v>26</v>
      </c>
      <c r="B144" s="108" t="s">
        <v>12</v>
      </c>
      <c r="C144" s="113">
        <f t="shared" ref="C144:C146" si="356">SUM(C114,C117,C120,C123,C126,C129,C132,C135,C138,C141)</f>
        <v>4242</v>
      </c>
      <c r="D144" s="36">
        <f>ROUND(C144/18,2)</f>
        <v>235.67</v>
      </c>
      <c r="E144" s="36"/>
      <c r="F144" s="37">
        <f>SUM(D144,E145:E146)</f>
        <v>236.51</v>
      </c>
      <c r="G144" s="113">
        <f t="shared" ref="G144:G146" si="357">SUM(G114,G117,G120,G123,G126,G129,G132,G135,G138,G141)</f>
        <v>3551</v>
      </c>
      <c r="H144" s="36">
        <f>ROUND(G144/18,2)</f>
        <v>197.28</v>
      </c>
      <c r="I144" s="36"/>
      <c r="J144" s="37">
        <f>SUM(H144,I145:I146)</f>
        <v>198.78</v>
      </c>
      <c r="K144" s="113">
        <f t="shared" ref="K144:K146" si="358">SUM(K114,K117,K120,K123,K126,K129,K132,K135,K138,K141)</f>
        <v>0</v>
      </c>
      <c r="L144" s="36">
        <f>ROUND(K144/18,2)</f>
        <v>0</v>
      </c>
      <c r="M144" s="36"/>
      <c r="N144" s="37">
        <f>SUM(L144,M145:M146)</f>
        <v>11.16</v>
      </c>
      <c r="O144" s="38">
        <f t="shared" si="275"/>
        <v>7793</v>
      </c>
      <c r="P144" s="39">
        <f>ROUND(O144/36,2)</f>
        <v>216.47</v>
      </c>
      <c r="Q144" s="39"/>
      <c r="R144" s="23">
        <f>SUM(P144,Q145:Q146)</f>
        <v>223.23</v>
      </c>
      <c r="S144" s="6"/>
      <c r="T144" s="6"/>
      <c r="U144" s="6"/>
      <c r="V144" s="6"/>
      <c r="W144" s="6"/>
      <c r="X144" s="6"/>
      <c r="Y144" s="6"/>
      <c r="Z144" s="6"/>
    </row>
    <row r="145" spans="1:26" ht="18.75" customHeight="1" x14ac:dyDescent="0.3">
      <c r="A145" s="229"/>
      <c r="B145" s="108" t="s">
        <v>13</v>
      </c>
      <c r="C145" s="113">
        <f t="shared" si="356"/>
        <v>5</v>
      </c>
      <c r="D145" s="36">
        <f t="shared" ref="D145:D146" si="359">ROUND(C145/12,2)</f>
        <v>0.42</v>
      </c>
      <c r="E145" s="36">
        <f t="shared" ref="E145:E146" si="360">D145*2</f>
        <v>0.84</v>
      </c>
      <c r="F145" s="37"/>
      <c r="G145" s="113">
        <f t="shared" si="357"/>
        <v>9</v>
      </c>
      <c r="H145" s="36">
        <f t="shared" ref="H145:H146" si="361">ROUND(G145/12,2)</f>
        <v>0.75</v>
      </c>
      <c r="I145" s="36">
        <f t="shared" ref="I145:I146" si="362">H145*2</f>
        <v>1.5</v>
      </c>
      <c r="J145" s="37"/>
      <c r="K145" s="113">
        <f t="shared" si="358"/>
        <v>67</v>
      </c>
      <c r="L145" s="36">
        <f t="shared" ref="L145:L146" si="363">ROUND(K145/12,2)</f>
        <v>5.58</v>
      </c>
      <c r="M145" s="36">
        <f t="shared" ref="M145:M146" si="364">L145*2</f>
        <v>11.16</v>
      </c>
      <c r="N145" s="37"/>
      <c r="O145" s="38">
        <f t="shared" si="275"/>
        <v>81</v>
      </c>
      <c r="P145" s="39">
        <f t="shared" ref="P145:P146" si="365">ROUND(O145/24,2)</f>
        <v>3.38</v>
      </c>
      <c r="Q145" s="39">
        <f t="shared" ref="Q145:Q146" si="366">P145*2</f>
        <v>6.76</v>
      </c>
      <c r="R145" s="23"/>
      <c r="S145" s="6"/>
      <c r="T145" s="6"/>
      <c r="U145" s="6"/>
      <c r="V145" s="6"/>
      <c r="W145" s="6"/>
      <c r="X145" s="6"/>
      <c r="Y145" s="6"/>
      <c r="Z145" s="6"/>
    </row>
    <row r="146" spans="1:26" ht="18.75" customHeight="1" thickBot="1" x14ac:dyDescent="0.35">
      <c r="A146" s="230"/>
      <c r="B146" s="109" t="s">
        <v>14</v>
      </c>
      <c r="C146" s="114">
        <f t="shared" si="356"/>
        <v>0</v>
      </c>
      <c r="D146" s="41">
        <f t="shared" si="359"/>
        <v>0</v>
      </c>
      <c r="E146" s="41">
        <f t="shared" si="360"/>
        <v>0</v>
      </c>
      <c r="F146" s="42"/>
      <c r="G146" s="114">
        <f t="shared" si="357"/>
        <v>0</v>
      </c>
      <c r="H146" s="41">
        <f t="shared" si="361"/>
        <v>0</v>
      </c>
      <c r="I146" s="41">
        <f t="shared" si="362"/>
        <v>0</v>
      </c>
      <c r="J146" s="42"/>
      <c r="K146" s="114">
        <f t="shared" si="358"/>
        <v>0</v>
      </c>
      <c r="L146" s="41">
        <f t="shared" si="363"/>
        <v>0</v>
      </c>
      <c r="M146" s="41">
        <f t="shared" si="364"/>
        <v>0</v>
      </c>
      <c r="N146" s="42"/>
      <c r="O146" s="43">
        <f t="shared" si="275"/>
        <v>0</v>
      </c>
      <c r="P146" s="44">
        <f t="shared" si="365"/>
        <v>0</v>
      </c>
      <c r="Q146" s="44">
        <f t="shared" si="366"/>
        <v>0</v>
      </c>
      <c r="R146" s="29"/>
      <c r="S146" s="6"/>
      <c r="T146" s="6"/>
      <c r="U146" s="6"/>
      <c r="V146" s="6"/>
      <c r="W146" s="6"/>
      <c r="X146" s="6"/>
      <c r="Y146" s="6"/>
      <c r="Z146" s="6"/>
    </row>
    <row r="147" spans="1:26" ht="18.75" customHeight="1" x14ac:dyDescent="0.3">
      <c r="A147" s="218" t="s">
        <v>58</v>
      </c>
      <c r="B147" s="244"/>
      <c r="C147" s="179"/>
      <c r="D147" s="220"/>
      <c r="E147" s="220"/>
      <c r="F147" s="221"/>
      <c r="G147" s="156"/>
      <c r="H147" s="220"/>
      <c r="I147" s="220"/>
      <c r="J147" s="221"/>
      <c r="K147" s="179"/>
      <c r="L147" s="220"/>
      <c r="M147" s="220"/>
      <c r="N147" s="221"/>
      <c r="O147" s="30"/>
      <c r="P147" s="32"/>
      <c r="Q147" s="32"/>
      <c r="R147" s="33"/>
      <c r="S147" s="6"/>
      <c r="T147" s="6"/>
      <c r="U147" s="6"/>
      <c r="V147" s="6"/>
      <c r="W147" s="6"/>
      <c r="X147" s="6"/>
      <c r="Y147" s="6"/>
      <c r="Z147" s="6"/>
    </row>
    <row r="148" spans="1:26" ht="18.75" customHeight="1" x14ac:dyDescent="0.3">
      <c r="A148" s="214" t="s">
        <v>11</v>
      </c>
      <c r="B148" s="104" t="s">
        <v>12</v>
      </c>
      <c r="C148" s="116">
        <v>541</v>
      </c>
      <c r="D148" s="19">
        <f>ROUND(C148/18,2)</f>
        <v>30.06</v>
      </c>
      <c r="E148" s="19"/>
      <c r="F148" s="20">
        <f>SUM(D148,E149:E150)</f>
        <v>30.06</v>
      </c>
      <c r="G148" s="105">
        <v>288</v>
      </c>
      <c r="H148" s="19">
        <f>ROUND(G148/18,2)</f>
        <v>16</v>
      </c>
      <c r="I148" s="19"/>
      <c r="J148" s="20">
        <f>SUM(H148,I149:I150)</f>
        <v>16</v>
      </c>
      <c r="K148" s="116"/>
      <c r="L148" s="19">
        <f>ROUND(K148/18,2)</f>
        <v>0</v>
      </c>
      <c r="M148" s="19"/>
      <c r="N148" s="20">
        <f>SUM(L148,M149:M150)</f>
        <v>0</v>
      </c>
      <c r="O148" s="21">
        <f>SUM(K148,G148,C148)</f>
        <v>829</v>
      </c>
      <c r="P148" s="22">
        <f>ROUND(O148/36,2)</f>
        <v>23.03</v>
      </c>
      <c r="Q148" s="22"/>
      <c r="R148" s="23">
        <f>SUM(P148,Q149:Q150)</f>
        <v>23.03</v>
      </c>
      <c r="S148" s="6"/>
      <c r="T148" s="6"/>
      <c r="U148" s="6"/>
      <c r="V148" s="6"/>
      <c r="W148" s="6"/>
      <c r="X148" s="6"/>
      <c r="Y148" s="6"/>
      <c r="Z148" s="6"/>
    </row>
    <row r="149" spans="1:26" ht="18.75" customHeight="1" x14ac:dyDescent="0.3">
      <c r="A149" s="225"/>
      <c r="B149" s="104" t="s">
        <v>13</v>
      </c>
      <c r="C149" s="116"/>
      <c r="D149" s="19">
        <f t="shared" ref="D149:D150" si="367">ROUND(C149/12,2)</f>
        <v>0</v>
      </c>
      <c r="E149" s="19">
        <f t="shared" ref="E149:E150" si="368">D149*1</f>
        <v>0</v>
      </c>
      <c r="F149" s="20"/>
      <c r="G149" s="105"/>
      <c r="H149" s="19">
        <f t="shared" ref="H149:H150" si="369">ROUND(G149/12,2)</f>
        <v>0</v>
      </c>
      <c r="I149" s="19">
        <f t="shared" ref="I149:I150" si="370">H149*1</f>
        <v>0</v>
      </c>
      <c r="J149" s="20"/>
      <c r="K149" s="116"/>
      <c r="L149" s="19">
        <f t="shared" ref="L149:L150" si="371">ROUND(K149/12,2)</f>
        <v>0</v>
      </c>
      <c r="M149" s="19">
        <f t="shared" ref="M149:M150" si="372">L149*1</f>
        <v>0</v>
      </c>
      <c r="N149" s="20"/>
      <c r="O149" s="21">
        <f>SUM(K149,G149,C149)</f>
        <v>0</v>
      </c>
      <c r="P149" s="22">
        <f t="shared" ref="P149:P150" si="373">ROUND(O149/24,2)</f>
        <v>0</v>
      </c>
      <c r="Q149" s="22">
        <f t="shared" ref="Q149:Q150" si="374">P149*1</f>
        <v>0</v>
      </c>
      <c r="R149" s="23"/>
      <c r="S149" s="6"/>
      <c r="T149" s="6"/>
      <c r="U149" s="6"/>
      <c r="V149" s="6"/>
      <c r="W149" s="6"/>
      <c r="X149" s="6"/>
      <c r="Y149" s="6"/>
      <c r="Z149" s="6"/>
    </row>
    <row r="150" spans="1:26" ht="18.75" customHeight="1" thickBot="1" x14ac:dyDescent="0.35">
      <c r="A150" s="230"/>
      <c r="B150" s="106" t="s">
        <v>14</v>
      </c>
      <c r="C150" s="175"/>
      <c r="D150" s="25">
        <f t="shared" si="367"/>
        <v>0</v>
      </c>
      <c r="E150" s="25">
        <f t="shared" si="368"/>
        <v>0</v>
      </c>
      <c r="F150" s="26"/>
      <c r="G150" s="107"/>
      <c r="H150" s="25">
        <f t="shared" si="369"/>
        <v>0</v>
      </c>
      <c r="I150" s="25">
        <f t="shared" si="370"/>
        <v>0</v>
      </c>
      <c r="J150" s="26"/>
      <c r="K150" s="175"/>
      <c r="L150" s="25">
        <f t="shared" si="371"/>
        <v>0</v>
      </c>
      <c r="M150" s="25">
        <f t="shared" si="372"/>
        <v>0</v>
      </c>
      <c r="N150" s="26"/>
      <c r="O150" s="27">
        <f>SUM(K150,G150,C150)</f>
        <v>0</v>
      </c>
      <c r="P150" s="28">
        <f t="shared" si="373"/>
        <v>0</v>
      </c>
      <c r="Q150" s="28">
        <f t="shared" si="374"/>
        <v>0</v>
      </c>
      <c r="R150" s="29"/>
      <c r="S150" s="6"/>
      <c r="T150" s="6"/>
      <c r="U150" s="6"/>
      <c r="V150" s="6"/>
      <c r="W150" s="6"/>
      <c r="X150" s="6"/>
      <c r="Y150" s="6"/>
      <c r="Z150" s="6"/>
    </row>
    <row r="151" spans="1:26" ht="18.75" customHeight="1" x14ac:dyDescent="0.3">
      <c r="A151" s="218" t="s">
        <v>59</v>
      </c>
      <c r="B151" s="243"/>
      <c r="C151" s="179"/>
      <c r="D151" s="220"/>
      <c r="E151" s="220"/>
      <c r="F151" s="221"/>
      <c r="G151" s="156"/>
      <c r="H151" s="220"/>
      <c r="I151" s="220"/>
      <c r="J151" s="221"/>
      <c r="K151" s="179"/>
      <c r="L151" s="220"/>
      <c r="M151" s="220"/>
      <c r="N151" s="221"/>
      <c r="O151" s="34"/>
      <c r="P151" s="32"/>
      <c r="Q151" s="32"/>
      <c r="R151" s="33"/>
      <c r="S151" s="6"/>
      <c r="T151" s="6"/>
      <c r="U151" s="6"/>
      <c r="V151" s="6"/>
      <c r="W151" s="6"/>
      <c r="X151" s="6"/>
      <c r="Y151" s="6"/>
      <c r="Z151" s="6"/>
    </row>
    <row r="152" spans="1:26" ht="18.75" customHeight="1" x14ac:dyDescent="0.3">
      <c r="A152" s="214" t="s">
        <v>60</v>
      </c>
      <c r="B152" s="104" t="s">
        <v>12</v>
      </c>
      <c r="C152" s="116"/>
      <c r="D152" s="19">
        <f>ROUND(C152/18,2)</f>
        <v>0</v>
      </c>
      <c r="E152" s="19"/>
      <c r="F152" s="20">
        <f>SUM(D152,E153:E154)</f>
        <v>0</v>
      </c>
      <c r="G152" s="105"/>
      <c r="H152" s="19">
        <f>ROUND(G152/18,2)</f>
        <v>0</v>
      </c>
      <c r="I152" s="19"/>
      <c r="J152" s="20">
        <f>SUM(H152,I153:I154)</f>
        <v>0</v>
      </c>
      <c r="K152" s="116"/>
      <c r="L152" s="19">
        <f>ROUND(K152/18,2)</f>
        <v>0</v>
      </c>
      <c r="M152" s="19"/>
      <c r="N152" s="20">
        <f>SUM(L152,M153:M154)</f>
        <v>0</v>
      </c>
      <c r="O152" s="21">
        <f t="shared" ref="O152:O172" si="375">SUM(K152,G152,C152)</f>
        <v>0</v>
      </c>
      <c r="P152" s="22">
        <f>ROUND(O152/36,2)</f>
        <v>0</v>
      </c>
      <c r="Q152" s="22"/>
      <c r="R152" s="23">
        <f>SUM(P152,Q153:Q154)</f>
        <v>0</v>
      </c>
      <c r="S152" s="6"/>
      <c r="T152" s="6"/>
      <c r="U152" s="6"/>
      <c r="V152" s="6"/>
      <c r="W152" s="6"/>
      <c r="X152" s="6"/>
      <c r="Y152" s="6"/>
      <c r="Z152" s="6"/>
    </row>
    <row r="153" spans="1:26" ht="18.75" customHeight="1" x14ac:dyDescent="0.3">
      <c r="A153" s="225"/>
      <c r="B153" s="104" t="s">
        <v>13</v>
      </c>
      <c r="C153" s="116"/>
      <c r="D153" s="19">
        <f t="shared" ref="D153:D154" si="376">ROUND(C153/12,2)</f>
        <v>0</v>
      </c>
      <c r="E153" s="19">
        <f t="shared" ref="E153:E154" si="377">D153*2</f>
        <v>0</v>
      </c>
      <c r="F153" s="20"/>
      <c r="G153" s="105"/>
      <c r="H153" s="19">
        <f t="shared" ref="H153:H154" si="378">ROUND(G153/12,2)</f>
        <v>0</v>
      </c>
      <c r="I153" s="19">
        <f t="shared" ref="I153:I154" si="379">H153*2</f>
        <v>0</v>
      </c>
      <c r="J153" s="20"/>
      <c r="K153" s="116"/>
      <c r="L153" s="19">
        <f t="shared" ref="L153:L154" si="380">ROUND(K153/12,2)</f>
        <v>0</v>
      </c>
      <c r="M153" s="19">
        <f t="shared" ref="M153:M154" si="381">L153*2</f>
        <v>0</v>
      </c>
      <c r="N153" s="20"/>
      <c r="O153" s="21">
        <f t="shared" si="375"/>
        <v>0</v>
      </c>
      <c r="P153" s="22">
        <f t="shared" ref="P153:P154" si="382">ROUND(O153/24,2)</f>
        <v>0</v>
      </c>
      <c r="Q153" s="22">
        <f t="shared" ref="Q153:Q154" si="383">P153*2</f>
        <v>0</v>
      </c>
      <c r="R153" s="23"/>
      <c r="S153" s="6"/>
      <c r="T153" s="6"/>
      <c r="U153" s="6"/>
      <c r="V153" s="6"/>
      <c r="W153" s="6"/>
      <c r="X153" s="6"/>
      <c r="Y153" s="6"/>
      <c r="Z153" s="6"/>
    </row>
    <row r="154" spans="1:26" ht="18.75" customHeight="1" x14ac:dyDescent="0.3">
      <c r="A154" s="225"/>
      <c r="B154" s="104" t="s">
        <v>14</v>
      </c>
      <c r="C154" s="116"/>
      <c r="D154" s="19">
        <f t="shared" si="376"/>
        <v>0</v>
      </c>
      <c r="E154" s="19">
        <f t="shared" si="377"/>
        <v>0</v>
      </c>
      <c r="F154" s="20"/>
      <c r="G154" s="105"/>
      <c r="H154" s="19">
        <f t="shared" si="378"/>
        <v>0</v>
      </c>
      <c r="I154" s="19">
        <f t="shared" si="379"/>
        <v>0</v>
      </c>
      <c r="J154" s="20"/>
      <c r="K154" s="116"/>
      <c r="L154" s="19">
        <f t="shared" si="380"/>
        <v>0</v>
      </c>
      <c r="M154" s="19">
        <f t="shared" si="381"/>
        <v>0</v>
      </c>
      <c r="N154" s="20"/>
      <c r="O154" s="21">
        <f t="shared" si="375"/>
        <v>0</v>
      </c>
      <c r="P154" s="22">
        <f t="shared" si="382"/>
        <v>0</v>
      </c>
      <c r="Q154" s="22">
        <f t="shared" si="383"/>
        <v>0</v>
      </c>
      <c r="R154" s="23"/>
      <c r="S154" s="6"/>
      <c r="T154" s="6"/>
      <c r="U154" s="6"/>
      <c r="V154" s="6"/>
      <c r="W154" s="6"/>
      <c r="X154" s="6"/>
      <c r="Y154" s="6"/>
      <c r="Z154" s="6"/>
    </row>
    <row r="155" spans="1:26" ht="18.75" customHeight="1" x14ac:dyDescent="0.3">
      <c r="A155" s="214" t="s">
        <v>61</v>
      </c>
      <c r="B155" s="104" t="s">
        <v>12</v>
      </c>
      <c r="C155" s="116"/>
      <c r="D155" s="19">
        <f>ROUND(C155/18,2)</f>
        <v>0</v>
      </c>
      <c r="E155" s="19"/>
      <c r="F155" s="20">
        <f>SUM(D155,E156:E157)</f>
        <v>0</v>
      </c>
      <c r="G155" s="105"/>
      <c r="H155" s="19">
        <f>ROUND(G155/18,2)</f>
        <v>0</v>
      </c>
      <c r="I155" s="19"/>
      <c r="J155" s="20">
        <f>SUM(H155,I156:I157)</f>
        <v>0</v>
      </c>
      <c r="K155" s="116"/>
      <c r="L155" s="19">
        <f>ROUND(K155/18,2)</f>
        <v>0</v>
      </c>
      <c r="M155" s="19"/>
      <c r="N155" s="20">
        <f>SUM(L155,M156:M157)</f>
        <v>0</v>
      </c>
      <c r="O155" s="21">
        <f t="shared" si="375"/>
        <v>0</v>
      </c>
      <c r="P155" s="22">
        <f>ROUND(O155/36,2)</f>
        <v>0</v>
      </c>
      <c r="Q155" s="22"/>
      <c r="R155" s="23">
        <f>SUM(P155,Q156:Q157)</f>
        <v>0</v>
      </c>
      <c r="S155" s="6"/>
      <c r="T155" s="6"/>
      <c r="U155" s="6"/>
      <c r="V155" s="6"/>
      <c r="W155" s="6"/>
      <c r="X155" s="6"/>
      <c r="Y155" s="6"/>
      <c r="Z155" s="6"/>
    </row>
    <row r="156" spans="1:26" ht="18.75" customHeight="1" x14ac:dyDescent="0.3">
      <c r="A156" s="225"/>
      <c r="B156" s="104" t="s">
        <v>13</v>
      </c>
      <c r="C156" s="116"/>
      <c r="D156" s="19">
        <f t="shared" ref="D156:D157" si="384">ROUND(C156/12,2)</f>
        <v>0</v>
      </c>
      <c r="E156" s="19">
        <f t="shared" ref="E156:E157" si="385">D156*2</f>
        <v>0</v>
      </c>
      <c r="F156" s="20"/>
      <c r="G156" s="105"/>
      <c r="H156" s="19">
        <f t="shared" ref="H156:H157" si="386">ROUND(G156/12,2)</f>
        <v>0</v>
      </c>
      <c r="I156" s="19">
        <f t="shared" ref="I156:I157" si="387">H156*2</f>
        <v>0</v>
      </c>
      <c r="J156" s="20"/>
      <c r="K156" s="116"/>
      <c r="L156" s="19">
        <f t="shared" ref="L156:L157" si="388">ROUND(K156/12,2)</f>
        <v>0</v>
      </c>
      <c r="M156" s="19">
        <f t="shared" ref="M156:M157" si="389">L156*2</f>
        <v>0</v>
      </c>
      <c r="N156" s="20"/>
      <c r="O156" s="21">
        <f t="shared" si="375"/>
        <v>0</v>
      </c>
      <c r="P156" s="22">
        <f t="shared" ref="P156:P157" si="390">ROUND(O156/24,2)</f>
        <v>0</v>
      </c>
      <c r="Q156" s="22">
        <f t="shared" ref="Q156:Q157" si="391">P156*2</f>
        <v>0</v>
      </c>
      <c r="R156" s="23"/>
      <c r="S156" s="6"/>
      <c r="T156" s="6"/>
      <c r="U156" s="6"/>
      <c r="V156" s="6"/>
      <c r="W156" s="6"/>
      <c r="X156" s="6"/>
      <c r="Y156" s="6"/>
      <c r="Z156" s="6"/>
    </row>
    <row r="157" spans="1:26" ht="18.75" customHeight="1" x14ac:dyDescent="0.3">
      <c r="A157" s="225"/>
      <c r="B157" s="104" t="s">
        <v>14</v>
      </c>
      <c r="C157" s="116"/>
      <c r="D157" s="19">
        <f t="shared" si="384"/>
        <v>0</v>
      </c>
      <c r="E157" s="19">
        <f t="shared" si="385"/>
        <v>0</v>
      </c>
      <c r="F157" s="20"/>
      <c r="G157" s="105"/>
      <c r="H157" s="19">
        <f t="shared" si="386"/>
        <v>0</v>
      </c>
      <c r="I157" s="19">
        <f t="shared" si="387"/>
        <v>0</v>
      </c>
      <c r="J157" s="20"/>
      <c r="K157" s="116"/>
      <c r="L157" s="19">
        <f t="shared" si="388"/>
        <v>0</v>
      </c>
      <c r="M157" s="19">
        <f t="shared" si="389"/>
        <v>0</v>
      </c>
      <c r="N157" s="20"/>
      <c r="O157" s="21">
        <f t="shared" si="375"/>
        <v>0</v>
      </c>
      <c r="P157" s="22">
        <f t="shared" si="390"/>
        <v>0</v>
      </c>
      <c r="Q157" s="22">
        <f t="shared" si="391"/>
        <v>0</v>
      </c>
      <c r="R157" s="23"/>
      <c r="S157" s="6"/>
      <c r="T157" s="6"/>
      <c r="U157" s="6"/>
      <c r="V157" s="6"/>
      <c r="W157" s="6"/>
      <c r="X157" s="6"/>
      <c r="Y157" s="6"/>
      <c r="Z157" s="6"/>
    </row>
    <row r="158" spans="1:26" ht="18.75" customHeight="1" x14ac:dyDescent="0.3">
      <c r="A158" s="214" t="s">
        <v>62</v>
      </c>
      <c r="B158" s="104" t="s">
        <v>12</v>
      </c>
      <c r="C158" s="116"/>
      <c r="D158" s="19">
        <f>ROUND(C158/18,2)</f>
        <v>0</v>
      </c>
      <c r="E158" s="19"/>
      <c r="F158" s="20">
        <f>SUM(D158,E159:E160)</f>
        <v>0</v>
      </c>
      <c r="G158" s="105"/>
      <c r="H158" s="19">
        <f>ROUND(G158/18,2)</f>
        <v>0</v>
      </c>
      <c r="I158" s="19"/>
      <c r="J158" s="20">
        <f>SUM(H158,I159:I160)</f>
        <v>0</v>
      </c>
      <c r="K158" s="116"/>
      <c r="L158" s="19">
        <f>ROUND(K158/18,2)</f>
        <v>0</v>
      </c>
      <c r="M158" s="19"/>
      <c r="N158" s="20">
        <f>SUM(L158,M159:M160)</f>
        <v>0</v>
      </c>
      <c r="O158" s="21">
        <f t="shared" si="375"/>
        <v>0</v>
      </c>
      <c r="P158" s="22">
        <f>ROUND(O158/36,2)</f>
        <v>0</v>
      </c>
      <c r="Q158" s="22"/>
      <c r="R158" s="23">
        <f>SUM(P158,Q159:Q160)</f>
        <v>0</v>
      </c>
      <c r="S158" s="6"/>
      <c r="T158" s="6"/>
      <c r="U158" s="6"/>
      <c r="V158" s="6"/>
      <c r="W158" s="6"/>
      <c r="X158" s="6"/>
      <c r="Y158" s="6"/>
      <c r="Z158" s="6"/>
    </row>
    <row r="159" spans="1:26" ht="18.75" customHeight="1" x14ac:dyDescent="0.3">
      <c r="A159" s="225"/>
      <c r="B159" s="104" t="s">
        <v>13</v>
      </c>
      <c r="C159" s="116"/>
      <c r="D159" s="19">
        <f t="shared" ref="D159:D160" si="392">ROUND(C159/12,2)</f>
        <v>0</v>
      </c>
      <c r="E159" s="19">
        <f t="shared" ref="E159:E160" si="393">D159*2</f>
        <v>0</v>
      </c>
      <c r="F159" s="20"/>
      <c r="G159" s="105"/>
      <c r="H159" s="19">
        <f t="shared" ref="H159:H160" si="394">ROUND(G159/12,2)</f>
        <v>0</v>
      </c>
      <c r="I159" s="19">
        <f t="shared" ref="I159:I160" si="395">H159*2</f>
        <v>0</v>
      </c>
      <c r="J159" s="20"/>
      <c r="K159" s="116"/>
      <c r="L159" s="19">
        <f t="shared" ref="L159:L160" si="396">ROUND(K159/12,2)</f>
        <v>0</v>
      </c>
      <c r="M159" s="19">
        <f t="shared" ref="M159:M160" si="397">L159*2</f>
        <v>0</v>
      </c>
      <c r="N159" s="20"/>
      <c r="O159" s="21">
        <f t="shared" si="375"/>
        <v>0</v>
      </c>
      <c r="P159" s="22">
        <f t="shared" ref="P159:P160" si="398">ROUND(O159/24,2)</f>
        <v>0</v>
      </c>
      <c r="Q159" s="22">
        <f t="shared" ref="Q159:Q160" si="399">P159*2</f>
        <v>0</v>
      </c>
      <c r="R159" s="23"/>
      <c r="S159" s="6"/>
      <c r="T159" s="6"/>
      <c r="U159" s="6"/>
      <c r="V159" s="6"/>
      <c r="W159" s="6"/>
      <c r="X159" s="6"/>
      <c r="Y159" s="6"/>
      <c r="Z159" s="6"/>
    </row>
    <row r="160" spans="1:26" ht="18.75" customHeight="1" x14ac:dyDescent="0.3">
      <c r="A160" s="225"/>
      <c r="B160" s="104" t="s">
        <v>14</v>
      </c>
      <c r="C160" s="116"/>
      <c r="D160" s="19">
        <f t="shared" si="392"/>
        <v>0</v>
      </c>
      <c r="E160" s="19">
        <f t="shared" si="393"/>
        <v>0</v>
      </c>
      <c r="F160" s="20"/>
      <c r="G160" s="105"/>
      <c r="H160" s="19">
        <f t="shared" si="394"/>
        <v>0</v>
      </c>
      <c r="I160" s="19">
        <f t="shared" si="395"/>
        <v>0</v>
      </c>
      <c r="J160" s="20"/>
      <c r="K160" s="116"/>
      <c r="L160" s="19">
        <f t="shared" si="396"/>
        <v>0</v>
      </c>
      <c r="M160" s="19">
        <f t="shared" si="397"/>
        <v>0</v>
      </c>
      <c r="N160" s="20"/>
      <c r="O160" s="21">
        <f t="shared" si="375"/>
        <v>0</v>
      </c>
      <c r="P160" s="22">
        <f t="shared" si="398"/>
        <v>0</v>
      </c>
      <c r="Q160" s="22">
        <f t="shared" si="399"/>
        <v>0</v>
      </c>
      <c r="R160" s="23"/>
      <c r="S160" s="6"/>
      <c r="T160" s="6"/>
      <c r="U160" s="6"/>
      <c r="V160" s="6"/>
      <c r="W160" s="6"/>
      <c r="X160" s="6"/>
      <c r="Y160" s="6"/>
      <c r="Z160" s="6"/>
    </row>
    <row r="161" spans="1:26" ht="18.75" customHeight="1" x14ac:dyDescent="0.3">
      <c r="A161" s="214" t="s">
        <v>63</v>
      </c>
      <c r="B161" s="104" t="s">
        <v>12</v>
      </c>
      <c r="C161" s="116">
        <v>302</v>
      </c>
      <c r="D161" s="19">
        <f>ROUND(C161/18,2)</f>
        <v>16.78</v>
      </c>
      <c r="E161" s="19"/>
      <c r="F161" s="20">
        <f>SUM(D161,E162:E163)</f>
        <v>16.78</v>
      </c>
      <c r="G161" s="105">
        <v>521</v>
      </c>
      <c r="H161" s="19">
        <f>ROUND(G161/18,2)</f>
        <v>28.94</v>
      </c>
      <c r="I161" s="19"/>
      <c r="J161" s="20">
        <f>SUM(H161,I162:I163)</f>
        <v>28.94</v>
      </c>
      <c r="K161" s="116"/>
      <c r="L161" s="19">
        <f>ROUND(K161/18,2)</f>
        <v>0</v>
      </c>
      <c r="M161" s="19"/>
      <c r="N161" s="20">
        <f>SUM(L161,M162:M163)</f>
        <v>0</v>
      </c>
      <c r="O161" s="21">
        <f t="shared" si="375"/>
        <v>823</v>
      </c>
      <c r="P161" s="22">
        <f>ROUND(O161/36,2)</f>
        <v>22.86</v>
      </c>
      <c r="Q161" s="22"/>
      <c r="R161" s="23">
        <f>SUM(P161,Q162:Q163)</f>
        <v>22.86</v>
      </c>
      <c r="S161" s="6"/>
      <c r="T161" s="6"/>
      <c r="U161" s="6"/>
      <c r="V161" s="6"/>
      <c r="W161" s="6"/>
      <c r="X161" s="6"/>
      <c r="Y161" s="6"/>
      <c r="Z161" s="6"/>
    </row>
    <row r="162" spans="1:26" ht="18.75" customHeight="1" x14ac:dyDescent="0.3">
      <c r="A162" s="225"/>
      <c r="B162" s="104" t="s">
        <v>13</v>
      </c>
      <c r="C162" s="116"/>
      <c r="D162" s="19">
        <f t="shared" ref="D162:D163" si="400">ROUND(C162/12,2)</f>
        <v>0</v>
      </c>
      <c r="E162" s="19">
        <f t="shared" ref="E162:E163" si="401">D162*2</f>
        <v>0</v>
      </c>
      <c r="F162" s="20"/>
      <c r="G162" s="105"/>
      <c r="H162" s="19">
        <f t="shared" ref="H162:H163" si="402">ROUND(G162/12,2)</f>
        <v>0</v>
      </c>
      <c r="I162" s="19">
        <f t="shared" ref="I162:I163" si="403">H162*2</f>
        <v>0</v>
      </c>
      <c r="J162" s="20"/>
      <c r="K162" s="116"/>
      <c r="L162" s="19">
        <f t="shared" ref="L162:L163" si="404">ROUND(K162/12,2)</f>
        <v>0</v>
      </c>
      <c r="M162" s="19">
        <f t="shared" ref="M162:M163" si="405">L162*2</f>
        <v>0</v>
      </c>
      <c r="N162" s="20"/>
      <c r="O162" s="21">
        <f t="shared" si="375"/>
        <v>0</v>
      </c>
      <c r="P162" s="22">
        <f t="shared" ref="P162:P163" si="406">ROUND(O162/24,2)</f>
        <v>0</v>
      </c>
      <c r="Q162" s="22">
        <f t="shared" ref="Q162:Q163" si="407">P162*2</f>
        <v>0</v>
      </c>
      <c r="R162" s="23"/>
      <c r="S162" s="6"/>
      <c r="T162" s="6"/>
      <c r="U162" s="6"/>
      <c r="V162" s="6"/>
      <c r="W162" s="6"/>
      <c r="X162" s="6"/>
      <c r="Y162" s="6"/>
      <c r="Z162" s="6"/>
    </row>
    <row r="163" spans="1:26" ht="18.75" customHeight="1" x14ac:dyDescent="0.3">
      <c r="A163" s="225"/>
      <c r="B163" s="104" t="s">
        <v>14</v>
      </c>
      <c r="C163" s="116"/>
      <c r="D163" s="19">
        <f t="shared" si="400"/>
        <v>0</v>
      </c>
      <c r="E163" s="19">
        <f t="shared" si="401"/>
        <v>0</v>
      </c>
      <c r="F163" s="20"/>
      <c r="G163" s="105"/>
      <c r="H163" s="19">
        <f t="shared" si="402"/>
        <v>0</v>
      </c>
      <c r="I163" s="19">
        <f t="shared" si="403"/>
        <v>0</v>
      </c>
      <c r="J163" s="20"/>
      <c r="K163" s="116"/>
      <c r="L163" s="19">
        <f t="shared" si="404"/>
        <v>0</v>
      </c>
      <c r="M163" s="19">
        <f t="shared" si="405"/>
        <v>0</v>
      </c>
      <c r="N163" s="20"/>
      <c r="O163" s="21">
        <f t="shared" si="375"/>
        <v>0</v>
      </c>
      <c r="P163" s="22">
        <f t="shared" si="406"/>
        <v>0</v>
      </c>
      <c r="Q163" s="22">
        <f t="shared" si="407"/>
        <v>0</v>
      </c>
      <c r="R163" s="23"/>
      <c r="S163" s="6"/>
      <c r="T163" s="6"/>
      <c r="U163" s="6"/>
      <c r="V163" s="6"/>
      <c r="W163" s="6"/>
      <c r="X163" s="6"/>
      <c r="Y163" s="6"/>
      <c r="Z163" s="6"/>
    </row>
    <row r="164" spans="1:26" ht="18.75" customHeight="1" x14ac:dyDescent="0.3">
      <c r="A164" s="214" t="s">
        <v>64</v>
      </c>
      <c r="B164" s="104" t="s">
        <v>12</v>
      </c>
      <c r="C164" s="116"/>
      <c r="D164" s="19">
        <f>ROUND(C164/18,2)</f>
        <v>0</v>
      </c>
      <c r="E164" s="19"/>
      <c r="F164" s="20">
        <f>SUM(D164,E165:E166)</f>
        <v>0</v>
      </c>
      <c r="G164" s="105"/>
      <c r="H164" s="19">
        <f>ROUND(G164/18,2)</f>
        <v>0</v>
      </c>
      <c r="I164" s="19"/>
      <c r="J164" s="20">
        <f>SUM(H164,I165:I166)</f>
        <v>0</v>
      </c>
      <c r="K164" s="116"/>
      <c r="L164" s="19">
        <f>ROUND(K164/18,2)</f>
        <v>0</v>
      </c>
      <c r="M164" s="19"/>
      <c r="N164" s="20">
        <f>SUM(L164,M165:M166)</f>
        <v>0</v>
      </c>
      <c r="O164" s="21">
        <f t="shared" si="375"/>
        <v>0</v>
      </c>
      <c r="P164" s="22">
        <f>ROUND(O164/36,2)</f>
        <v>0</v>
      </c>
      <c r="Q164" s="22"/>
      <c r="R164" s="23">
        <f>SUM(P164,Q165:Q166)</f>
        <v>0</v>
      </c>
      <c r="S164" s="6"/>
      <c r="T164" s="6"/>
      <c r="U164" s="6"/>
      <c r="V164" s="6"/>
      <c r="W164" s="6"/>
      <c r="X164" s="6"/>
      <c r="Y164" s="6"/>
      <c r="Z164" s="6"/>
    </row>
    <row r="165" spans="1:26" ht="18.75" customHeight="1" x14ac:dyDescent="0.3">
      <c r="A165" s="225"/>
      <c r="B165" s="104" t="s">
        <v>13</v>
      </c>
      <c r="C165" s="116"/>
      <c r="D165" s="19">
        <f t="shared" ref="D165:D166" si="408">ROUND(C165/12,2)</f>
        <v>0</v>
      </c>
      <c r="E165" s="19">
        <f t="shared" ref="E165:E166" si="409">D165*2</f>
        <v>0</v>
      </c>
      <c r="F165" s="20"/>
      <c r="G165" s="105"/>
      <c r="H165" s="19">
        <f t="shared" ref="H165:H166" si="410">ROUND(G165/12,2)</f>
        <v>0</v>
      </c>
      <c r="I165" s="19">
        <f t="shared" ref="I165:I166" si="411">H165*2</f>
        <v>0</v>
      </c>
      <c r="J165" s="20"/>
      <c r="K165" s="116"/>
      <c r="L165" s="19">
        <f t="shared" ref="L165:L166" si="412">ROUND(K165/12,2)</f>
        <v>0</v>
      </c>
      <c r="M165" s="19">
        <f t="shared" ref="M165:M166" si="413">L165*2</f>
        <v>0</v>
      </c>
      <c r="N165" s="20"/>
      <c r="O165" s="21">
        <f t="shared" si="375"/>
        <v>0</v>
      </c>
      <c r="P165" s="22">
        <f t="shared" ref="P165:P166" si="414">ROUND(O165/24,2)</f>
        <v>0</v>
      </c>
      <c r="Q165" s="22">
        <f t="shared" ref="Q165:Q166" si="415">P165*2</f>
        <v>0</v>
      </c>
      <c r="R165" s="23"/>
      <c r="S165" s="6"/>
      <c r="T165" s="6"/>
      <c r="U165" s="6"/>
      <c r="V165" s="6"/>
      <c r="W165" s="6"/>
      <c r="X165" s="6"/>
      <c r="Y165" s="6"/>
      <c r="Z165" s="6"/>
    </row>
    <row r="166" spans="1:26" ht="18.75" customHeight="1" x14ac:dyDescent="0.3">
      <c r="A166" s="225"/>
      <c r="B166" s="104" t="s">
        <v>14</v>
      </c>
      <c r="C166" s="116"/>
      <c r="D166" s="19">
        <f t="shared" si="408"/>
        <v>0</v>
      </c>
      <c r="E166" s="19">
        <f t="shared" si="409"/>
        <v>0</v>
      </c>
      <c r="F166" s="20"/>
      <c r="G166" s="105"/>
      <c r="H166" s="19">
        <f t="shared" si="410"/>
        <v>0</v>
      </c>
      <c r="I166" s="19">
        <f t="shared" si="411"/>
        <v>0</v>
      </c>
      <c r="J166" s="20"/>
      <c r="K166" s="116"/>
      <c r="L166" s="19">
        <f t="shared" si="412"/>
        <v>0</v>
      </c>
      <c r="M166" s="19">
        <f t="shared" si="413"/>
        <v>0</v>
      </c>
      <c r="N166" s="20"/>
      <c r="O166" s="21">
        <f t="shared" si="375"/>
        <v>0</v>
      </c>
      <c r="P166" s="22">
        <f t="shared" si="414"/>
        <v>0</v>
      </c>
      <c r="Q166" s="22">
        <f t="shared" si="415"/>
        <v>0</v>
      </c>
      <c r="R166" s="23"/>
      <c r="S166" s="6"/>
      <c r="T166" s="6"/>
      <c r="U166" s="6"/>
      <c r="V166" s="6"/>
      <c r="W166" s="6"/>
      <c r="X166" s="6"/>
      <c r="Y166" s="6"/>
      <c r="Z166" s="6"/>
    </row>
    <row r="167" spans="1:26" ht="18.75" customHeight="1" x14ac:dyDescent="0.3">
      <c r="A167" s="214" t="s">
        <v>65</v>
      </c>
      <c r="B167" s="104" t="s">
        <v>12</v>
      </c>
      <c r="C167" s="116"/>
      <c r="D167" s="19">
        <f>ROUND(C167/18,2)</f>
        <v>0</v>
      </c>
      <c r="E167" s="19"/>
      <c r="F167" s="20">
        <f>SUM(D167,E168:E169)</f>
        <v>20.5</v>
      </c>
      <c r="G167" s="105"/>
      <c r="H167" s="19">
        <f>ROUND(G167/18,2)</f>
        <v>0</v>
      </c>
      <c r="I167" s="19"/>
      <c r="J167" s="20">
        <f>SUM(H167,I168:I169)</f>
        <v>18</v>
      </c>
      <c r="K167" s="116"/>
      <c r="L167" s="19">
        <f>ROUND(K167/18,2)</f>
        <v>0</v>
      </c>
      <c r="M167" s="19"/>
      <c r="N167" s="20">
        <f>SUM(L167,M168:M169)</f>
        <v>0</v>
      </c>
      <c r="O167" s="21">
        <f t="shared" si="375"/>
        <v>0</v>
      </c>
      <c r="P167" s="22">
        <f>ROUND(O167/36,2)</f>
        <v>0</v>
      </c>
      <c r="Q167" s="22"/>
      <c r="R167" s="23">
        <f>SUM(P167,Q168:Q169)</f>
        <v>19.260000000000002</v>
      </c>
      <c r="S167" s="6"/>
      <c r="T167" s="6"/>
      <c r="U167" s="6"/>
      <c r="V167" s="6"/>
      <c r="W167" s="6"/>
      <c r="X167" s="6"/>
      <c r="Y167" s="6"/>
      <c r="Z167" s="6"/>
    </row>
    <row r="168" spans="1:26" ht="18.75" customHeight="1" x14ac:dyDescent="0.3">
      <c r="A168" s="225"/>
      <c r="B168" s="104" t="s">
        <v>13</v>
      </c>
      <c r="C168" s="116">
        <v>123</v>
      </c>
      <c r="D168" s="19">
        <f t="shared" ref="D168:D169" si="416">ROUND(C168/12,2)</f>
        <v>10.25</v>
      </c>
      <c r="E168" s="19">
        <f t="shared" ref="E168:E169" si="417">D168*2</f>
        <v>20.5</v>
      </c>
      <c r="F168" s="20"/>
      <c r="G168" s="105">
        <v>108</v>
      </c>
      <c r="H168" s="19">
        <f t="shared" ref="H168:H169" si="418">ROUND(G168/12,2)</f>
        <v>9</v>
      </c>
      <c r="I168" s="19">
        <f t="shared" ref="I168:I169" si="419">H168*2</f>
        <v>18</v>
      </c>
      <c r="J168" s="20"/>
      <c r="K168" s="116"/>
      <c r="L168" s="19">
        <f t="shared" ref="L168:L169" si="420">ROUND(K168/12,2)</f>
        <v>0</v>
      </c>
      <c r="M168" s="19">
        <f t="shared" ref="M168:M169" si="421">L168*2</f>
        <v>0</v>
      </c>
      <c r="N168" s="20"/>
      <c r="O168" s="21">
        <f t="shared" si="375"/>
        <v>231</v>
      </c>
      <c r="P168" s="22">
        <f t="shared" ref="P168:P169" si="422">ROUND(O168/24,2)</f>
        <v>9.6300000000000008</v>
      </c>
      <c r="Q168" s="22">
        <f t="shared" ref="Q168:Q169" si="423">P168*2</f>
        <v>19.260000000000002</v>
      </c>
      <c r="R168" s="23"/>
      <c r="S168" s="6"/>
      <c r="T168" s="6"/>
      <c r="U168" s="6"/>
      <c r="V168" s="6"/>
      <c r="W168" s="6"/>
      <c r="X168" s="6"/>
      <c r="Y168" s="6"/>
      <c r="Z168" s="6"/>
    </row>
    <row r="169" spans="1:26" ht="18.75" customHeight="1" x14ac:dyDescent="0.3">
      <c r="A169" s="225"/>
      <c r="B169" s="104" t="s">
        <v>14</v>
      </c>
      <c r="C169" s="116"/>
      <c r="D169" s="19">
        <f t="shared" si="416"/>
        <v>0</v>
      </c>
      <c r="E169" s="19">
        <f t="shared" si="417"/>
        <v>0</v>
      </c>
      <c r="F169" s="20"/>
      <c r="G169" s="105"/>
      <c r="H169" s="19">
        <f t="shared" si="418"/>
        <v>0</v>
      </c>
      <c r="I169" s="19">
        <f t="shared" si="419"/>
        <v>0</v>
      </c>
      <c r="J169" s="20"/>
      <c r="K169" s="116"/>
      <c r="L169" s="19">
        <f t="shared" si="420"/>
        <v>0</v>
      </c>
      <c r="M169" s="19">
        <f t="shared" si="421"/>
        <v>0</v>
      </c>
      <c r="N169" s="20"/>
      <c r="O169" s="21">
        <f t="shared" si="375"/>
        <v>0</v>
      </c>
      <c r="P169" s="22">
        <f t="shared" si="422"/>
        <v>0</v>
      </c>
      <c r="Q169" s="22">
        <f t="shared" si="423"/>
        <v>0</v>
      </c>
      <c r="R169" s="23"/>
      <c r="S169" s="6"/>
      <c r="T169" s="6"/>
      <c r="U169" s="6"/>
      <c r="V169" s="6"/>
      <c r="W169" s="6"/>
      <c r="X169" s="6"/>
      <c r="Y169" s="6"/>
      <c r="Z169" s="6"/>
    </row>
    <row r="170" spans="1:26" ht="18.75" customHeight="1" x14ac:dyDescent="0.3">
      <c r="A170" s="226" t="s">
        <v>26</v>
      </c>
      <c r="B170" s="108" t="s">
        <v>12</v>
      </c>
      <c r="C170" s="113">
        <f>SUM(C152,C155,C158,C161,C164,C167)</f>
        <v>302</v>
      </c>
      <c r="D170" s="36">
        <f>ROUND(C170/18,2)</f>
        <v>16.78</v>
      </c>
      <c r="E170" s="36"/>
      <c r="F170" s="37">
        <f>SUM(D170,E171:E172)</f>
        <v>37.28</v>
      </c>
      <c r="G170" s="113">
        <f>SUM(G152,G155,G158,G161,G164,G167)</f>
        <v>521</v>
      </c>
      <c r="H170" s="36">
        <f>ROUND(G170/18,2)</f>
        <v>28.94</v>
      </c>
      <c r="I170" s="36"/>
      <c r="J170" s="37">
        <f>SUM(H170,I171:I172)</f>
        <v>46.94</v>
      </c>
      <c r="K170" s="113">
        <f>SUM(K152,K155,K158,K161,K164,K167)</f>
        <v>0</v>
      </c>
      <c r="L170" s="36">
        <f>ROUND(K170/18,2)</f>
        <v>0</v>
      </c>
      <c r="M170" s="36"/>
      <c r="N170" s="37">
        <f>SUM(L170,M171:M172)</f>
        <v>0</v>
      </c>
      <c r="O170" s="38">
        <f t="shared" si="375"/>
        <v>823</v>
      </c>
      <c r="P170" s="39">
        <f>ROUND(O170/36,2)</f>
        <v>22.86</v>
      </c>
      <c r="Q170" s="39"/>
      <c r="R170" s="23">
        <f>SUM(P170,Q171:Q172)</f>
        <v>42.120000000000005</v>
      </c>
      <c r="S170" s="6"/>
      <c r="T170" s="6"/>
      <c r="U170" s="6"/>
      <c r="V170" s="6"/>
      <c r="W170" s="6"/>
      <c r="X170" s="6"/>
      <c r="Y170" s="6"/>
      <c r="Z170" s="6"/>
    </row>
    <row r="171" spans="1:26" ht="18.75" customHeight="1" x14ac:dyDescent="0.3">
      <c r="A171" s="225"/>
      <c r="B171" s="108" t="s">
        <v>13</v>
      </c>
      <c r="C171" s="113">
        <f>SUM(C153,C156,C159,C162,C165,C168)</f>
        <v>123</v>
      </c>
      <c r="D171" s="36">
        <f t="shared" ref="D171:D172" si="424">ROUND(C171/12,2)</f>
        <v>10.25</v>
      </c>
      <c r="E171" s="36">
        <f t="shared" ref="E171:E172" si="425">D171*2</f>
        <v>20.5</v>
      </c>
      <c r="F171" s="37"/>
      <c r="G171" s="113">
        <f>SUM(G153,G156,G159,G162,G165,G168)</f>
        <v>108</v>
      </c>
      <c r="H171" s="36">
        <f t="shared" ref="H171:H172" si="426">ROUND(G171/12,2)</f>
        <v>9</v>
      </c>
      <c r="I171" s="36">
        <f t="shared" ref="I171:I172" si="427">H171*2</f>
        <v>18</v>
      </c>
      <c r="J171" s="37"/>
      <c r="K171" s="113">
        <f>SUM(K153,K156,K159,K162,K165,K168)</f>
        <v>0</v>
      </c>
      <c r="L171" s="36">
        <f t="shared" ref="L171:L172" si="428">ROUND(K171/12,2)</f>
        <v>0</v>
      </c>
      <c r="M171" s="36">
        <f t="shared" ref="M171:M172" si="429">L171*2</f>
        <v>0</v>
      </c>
      <c r="N171" s="37"/>
      <c r="O171" s="38">
        <f t="shared" si="375"/>
        <v>231</v>
      </c>
      <c r="P171" s="39">
        <f t="shared" ref="P171:P172" si="430">ROUND(O171/24,2)</f>
        <v>9.6300000000000008</v>
      </c>
      <c r="Q171" s="39">
        <f t="shared" ref="Q171:Q172" si="431">P171*2</f>
        <v>19.260000000000002</v>
      </c>
      <c r="R171" s="23"/>
      <c r="S171" s="6"/>
      <c r="T171" s="6"/>
      <c r="U171" s="6"/>
      <c r="V171" s="6"/>
      <c r="W171" s="6"/>
      <c r="X171" s="6"/>
      <c r="Y171" s="6"/>
      <c r="Z171" s="6"/>
    </row>
    <row r="172" spans="1:26" ht="18.75" customHeight="1" thickBot="1" x14ac:dyDescent="0.35">
      <c r="A172" s="230"/>
      <c r="B172" s="109" t="s">
        <v>14</v>
      </c>
      <c r="C172" s="114">
        <f>SUM(C154,C157,C160,C163,C166,C169)</f>
        <v>0</v>
      </c>
      <c r="D172" s="41">
        <f t="shared" si="424"/>
        <v>0</v>
      </c>
      <c r="E172" s="41">
        <f t="shared" si="425"/>
        <v>0</v>
      </c>
      <c r="F172" s="42"/>
      <c r="G172" s="114">
        <f>SUM(G154,G157,G160,G163,G166,G169)</f>
        <v>0</v>
      </c>
      <c r="H172" s="41">
        <f t="shared" si="426"/>
        <v>0</v>
      </c>
      <c r="I172" s="41">
        <f t="shared" si="427"/>
        <v>0</v>
      </c>
      <c r="J172" s="42"/>
      <c r="K172" s="114">
        <f>SUM(K154,K157,K160,K163,K166,K169)</f>
        <v>0</v>
      </c>
      <c r="L172" s="41">
        <f t="shared" si="428"/>
        <v>0</v>
      </c>
      <c r="M172" s="41">
        <f t="shared" si="429"/>
        <v>0</v>
      </c>
      <c r="N172" s="42"/>
      <c r="O172" s="43">
        <f t="shared" si="375"/>
        <v>0</v>
      </c>
      <c r="P172" s="44">
        <f t="shared" si="430"/>
        <v>0</v>
      </c>
      <c r="Q172" s="44">
        <f t="shared" si="431"/>
        <v>0</v>
      </c>
      <c r="R172" s="29"/>
      <c r="S172" s="6"/>
      <c r="T172" s="6"/>
      <c r="U172" s="6"/>
      <c r="V172" s="6"/>
      <c r="W172" s="6"/>
      <c r="X172" s="6"/>
      <c r="Y172" s="6"/>
      <c r="Z172" s="6"/>
    </row>
    <row r="173" spans="1:26" ht="18.75" customHeight="1" x14ac:dyDescent="0.3">
      <c r="A173" s="218" t="s">
        <v>66</v>
      </c>
      <c r="B173" s="243"/>
      <c r="C173" s="179"/>
      <c r="D173" s="220"/>
      <c r="E173" s="220"/>
      <c r="F173" s="221"/>
      <c r="G173" s="156"/>
      <c r="H173" s="220"/>
      <c r="I173" s="220"/>
      <c r="J173" s="221"/>
      <c r="K173" s="179"/>
      <c r="L173" s="220"/>
      <c r="M173" s="220"/>
      <c r="N173" s="221"/>
      <c r="O173" s="30"/>
      <c r="P173" s="32"/>
      <c r="Q173" s="32"/>
      <c r="R173" s="33"/>
      <c r="S173" s="6"/>
      <c r="T173" s="6"/>
      <c r="U173" s="6"/>
      <c r="V173" s="6"/>
      <c r="W173" s="6"/>
      <c r="X173" s="6"/>
      <c r="Y173" s="6"/>
      <c r="Z173" s="6"/>
    </row>
    <row r="174" spans="1:26" ht="18.75" customHeight="1" x14ac:dyDescent="0.3">
      <c r="A174" s="214" t="s">
        <v>11</v>
      </c>
      <c r="B174" s="104" t="s">
        <v>12</v>
      </c>
      <c r="C174" s="116">
        <v>1142</v>
      </c>
      <c r="D174" s="19">
        <f>ROUND(C174/18,2)</f>
        <v>63.44</v>
      </c>
      <c r="E174" s="19"/>
      <c r="F174" s="20">
        <f>SUM(D174,E175:E176)</f>
        <v>63.44</v>
      </c>
      <c r="G174" s="105">
        <v>1067</v>
      </c>
      <c r="H174" s="19">
        <f>ROUND(G174/18,2)</f>
        <v>59.28</v>
      </c>
      <c r="I174" s="19"/>
      <c r="J174" s="20">
        <f>SUM(H174,I175:I176)</f>
        <v>59.28</v>
      </c>
      <c r="K174" s="116">
        <v>553</v>
      </c>
      <c r="L174" s="19">
        <f>ROUND(K174/18,2)</f>
        <v>30.72</v>
      </c>
      <c r="M174" s="19"/>
      <c r="N174" s="20">
        <f>SUM(L174,M175:M176)</f>
        <v>30.72</v>
      </c>
      <c r="O174" s="21">
        <f>SUM(K174,G174,C174)</f>
        <v>2762</v>
      </c>
      <c r="P174" s="22">
        <f>ROUND(O174/36,2)</f>
        <v>76.72</v>
      </c>
      <c r="Q174" s="22"/>
      <c r="R174" s="23">
        <f>SUM(P174,Q175:Q176)</f>
        <v>76.72</v>
      </c>
      <c r="S174" s="6"/>
      <c r="T174" s="6"/>
      <c r="U174" s="6"/>
      <c r="V174" s="6"/>
      <c r="W174" s="6"/>
      <c r="X174" s="6"/>
      <c r="Y174" s="6"/>
      <c r="Z174" s="6"/>
    </row>
    <row r="175" spans="1:26" ht="18.75" customHeight="1" x14ac:dyDescent="0.3">
      <c r="A175" s="229"/>
      <c r="B175" s="104" t="s">
        <v>13</v>
      </c>
      <c r="C175" s="116"/>
      <c r="D175" s="19">
        <f t="shared" ref="D175:D176" si="432">ROUND(C175/12,2)</f>
        <v>0</v>
      </c>
      <c r="E175" s="19">
        <f t="shared" ref="E175:E176" si="433">D175*1.8</f>
        <v>0</v>
      </c>
      <c r="F175" s="20"/>
      <c r="G175" s="105"/>
      <c r="H175" s="19">
        <f t="shared" ref="H175:H176" si="434">ROUND(G175/12,2)</f>
        <v>0</v>
      </c>
      <c r="I175" s="19">
        <f t="shared" ref="I175:I176" si="435">H175*1.8</f>
        <v>0</v>
      </c>
      <c r="J175" s="20"/>
      <c r="K175" s="116"/>
      <c r="L175" s="19">
        <f t="shared" ref="L175:L176" si="436">ROUND(K175/12,2)</f>
        <v>0</v>
      </c>
      <c r="M175" s="19">
        <f t="shared" ref="M175:M176" si="437">L175*1.8</f>
        <v>0</v>
      </c>
      <c r="N175" s="20"/>
      <c r="O175" s="21">
        <f>SUM(K175,G175,C175)</f>
        <v>0</v>
      </c>
      <c r="P175" s="22">
        <f t="shared" ref="P175:P176" si="438">ROUND(O175/24,2)</f>
        <v>0</v>
      </c>
      <c r="Q175" s="22">
        <f t="shared" ref="Q175:Q176" si="439">P175*1.8</f>
        <v>0</v>
      </c>
      <c r="R175" s="23"/>
      <c r="S175" s="6"/>
      <c r="T175" s="6"/>
      <c r="U175" s="6"/>
      <c r="V175" s="6"/>
      <c r="W175" s="6"/>
      <c r="X175" s="6"/>
      <c r="Y175" s="6"/>
      <c r="Z175" s="6"/>
    </row>
    <row r="176" spans="1:26" ht="18.75" customHeight="1" thickBot="1" x14ac:dyDescent="0.35">
      <c r="A176" s="230"/>
      <c r="B176" s="106" t="s">
        <v>14</v>
      </c>
      <c r="C176" s="175"/>
      <c r="D176" s="25">
        <f t="shared" si="432"/>
        <v>0</v>
      </c>
      <c r="E176" s="25">
        <f t="shared" si="433"/>
        <v>0</v>
      </c>
      <c r="F176" s="26"/>
      <c r="G176" s="107"/>
      <c r="H176" s="25">
        <f t="shared" si="434"/>
        <v>0</v>
      </c>
      <c r="I176" s="25">
        <f t="shared" si="435"/>
        <v>0</v>
      </c>
      <c r="J176" s="26"/>
      <c r="K176" s="175"/>
      <c r="L176" s="25">
        <f t="shared" si="436"/>
        <v>0</v>
      </c>
      <c r="M176" s="25">
        <f t="shared" si="437"/>
        <v>0</v>
      </c>
      <c r="N176" s="26"/>
      <c r="O176" s="27">
        <f>SUM(K176,G176,C176)</f>
        <v>0</v>
      </c>
      <c r="P176" s="28">
        <f t="shared" si="438"/>
        <v>0</v>
      </c>
      <c r="Q176" s="28">
        <f t="shared" si="439"/>
        <v>0</v>
      </c>
      <c r="R176" s="29"/>
      <c r="S176" s="6"/>
      <c r="T176" s="6"/>
      <c r="U176" s="6"/>
      <c r="V176" s="6"/>
      <c r="W176" s="6"/>
      <c r="X176" s="6"/>
      <c r="Y176" s="6"/>
      <c r="Z176" s="6"/>
    </row>
    <row r="177" spans="1:26" ht="18.75" customHeight="1" x14ac:dyDescent="0.3">
      <c r="A177" s="218" t="s">
        <v>67</v>
      </c>
      <c r="B177" s="243"/>
      <c r="C177" s="179"/>
      <c r="D177" s="220"/>
      <c r="E177" s="220"/>
      <c r="F177" s="221"/>
      <c r="G177" s="156"/>
      <c r="H177" s="220"/>
      <c r="I177" s="220"/>
      <c r="J177" s="221"/>
      <c r="K177" s="179"/>
      <c r="L177" s="220"/>
      <c r="M177" s="220"/>
      <c r="N177" s="221"/>
      <c r="O177" s="34"/>
      <c r="P177" s="32"/>
      <c r="Q177" s="32"/>
      <c r="R177" s="33"/>
      <c r="S177" s="45"/>
      <c r="T177" s="6"/>
      <c r="U177" s="6"/>
      <c r="V177" s="117"/>
      <c r="W177" s="117"/>
      <c r="X177" s="117"/>
      <c r="Y177" s="6"/>
      <c r="Z177" s="6"/>
    </row>
    <row r="178" spans="1:26" ht="18.75" customHeight="1" x14ac:dyDescent="0.3">
      <c r="A178" s="283" t="s">
        <v>11</v>
      </c>
      <c r="B178" s="248" t="s">
        <v>12</v>
      </c>
      <c r="C178" s="264"/>
      <c r="D178" s="220">
        <f>ROUND(C178/18,2)</f>
        <v>0</v>
      </c>
      <c r="E178" s="220"/>
      <c r="F178" s="221">
        <f>SUM(D178,E179:E181)</f>
        <v>0</v>
      </c>
      <c r="G178" s="220">
        <v>0</v>
      </c>
      <c r="H178" s="220">
        <f>ROUND(G178/18,2)</f>
        <v>0</v>
      </c>
      <c r="I178" s="220"/>
      <c r="J178" s="221">
        <f>SUM(H178,I179:I181)</f>
        <v>0</v>
      </c>
      <c r="K178" s="264">
        <v>0</v>
      </c>
      <c r="L178" s="220">
        <f>ROUND(K178/18,2)</f>
        <v>0</v>
      </c>
      <c r="M178" s="220"/>
      <c r="N178" s="221">
        <f>SUM(L178,M179:M181)</f>
        <v>0</v>
      </c>
      <c r="O178" s="34">
        <f t="shared" ref="O178:O213" si="440">SUM(K178,G178,C178)</f>
        <v>0</v>
      </c>
      <c r="P178" s="32">
        <f>ROUND(O178/36,2)</f>
        <v>0</v>
      </c>
      <c r="Q178" s="32"/>
      <c r="R178" s="33">
        <f>SUM(P178,Q179:Q181)</f>
        <v>0</v>
      </c>
      <c r="S178" s="6"/>
      <c r="T178" s="6"/>
      <c r="U178" s="6"/>
      <c r="V178" s="94"/>
      <c r="W178" s="94"/>
      <c r="X178" s="117"/>
      <c r="Y178" s="6"/>
      <c r="Z178" s="6"/>
    </row>
    <row r="179" spans="1:26" ht="18.75" customHeight="1" x14ac:dyDescent="0.3">
      <c r="A179" s="229"/>
      <c r="B179" s="104" t="s">
        <v>68</v>
      </c>
      <c r="C179" s="116"/>
      <c r="D179" s="19">
        <f t="shared" ref="D179:D181" si="441">ROUND(C179/12,2)</f>
        <v>0</v>
      </c>
      <c r="E179" s="19">
        <f t="shared" ref="E179:E181" si="442">D179*1.5</f>
        <v>0</v>
      </c>
      <c r="F179" s="20"/>
      <c r="G179" s="105">
        <v>0</v>
      </c>
      <c r="H179" s="19">
        <f t="shared" ref="H179:H181" si="443">ROUND(G179/12,2)</f>
        <v>0</v>
      </c>
      <c r="I179" s="19">
        <f t="shared" ref="I179:I181" si="444">H179*1.5</f>
        <v>0</v>
      </c>
      <c r="J179" s="20"/>
      <c r="K179" s="116">
        <v>0</v>
      </c>
      <c r="L179" s="19">
        <f t="shared" ref="L179:L181" si="445">ROUND(K179/12,2)</f>
        <v>0</v>
      </c>
      <c r="M179" s="19">
        <f t="shared" ref="M179:M181" si="446">L179*1.5</f>
        <v>0</v>
      </c>
      <c r="N179" s="20"/>
      <c r="O179" s="21">
        <f t="shared" si="440"/>
        <v>0</v>
      </c>
      <c r="P179" s="22">
        <f t="shared" ref="P179:P181" si="447">ROUND(O179/24,2)</f>
        <v>0</v>
      </c>
      <c r="Q179" s="22">
        <f t="shared" ref="Q179:Q181" si="448">P179*1.5</f>
        <v>0</v>
      </c>
      <c r="R179" s="23"/>
      <c r="S179" s="6"/>
      <c r="T179" s="6"/>
      <c r="U179" s="6"/>
      <c r="V179" s="117"/>
      <c r="W179" s="117"/>
      <c r="X179" s="117"/>
      <c r="Y179" s="6"/>
      <c r="Z179" s="6"/>
    </row>
    <row r="180" spans="1:26" ht="18.75" customHeight="1" x14ac:dyDescent="0.3">
      <c r="A180" s="225"/>
      <c r="B180" s="104" t="s">
        <v>13</v>
      </c>
      <c r="C180" s="116"/>
      <c r="D180" s="19">
        <f t="shared" si="441"/>
        <v>0</v>
      </c>
      <c r="E180" s="19">
        <f t="shared" si="442"/>
        <v>0</v>
      </c>
      <c r="F180" s="20"/>
      <c r="G180" s="105">
        <v>0</v>
      </c>
      <c r="H180" s="19">
        <f t="shared" si="443"/>
        <v>0</v>
      </c>
      <c r="I180" s="19">
        <f t="shared" si="444"/>
        <v>0</v>
      </c>
      <c r="J180" s="20"/>
      <c r="K180" s="116">
        <v>0</v>
      </c>
      <c r="L180" s="19">
        <f t="shared" si="445"/>
        <v>0</v>
      </c>
      <c r="M180" s="19">
        <f t="shared" si="446"/>
        <v>0</v>
      </c>
      <c r="N180" s="20"/>
      <c r="O180" s="21">
        <f t="shared" si="440"/>
        <v>0</v>
      </c>
      <c r="P180" s="22">
        <f t="shared" si="447"/>
        <v>0</v>
      </c>
      <c r="Q180" s="22">
        <f t="shared" si="448"/>
        <v>0</v>
      </c>
      <c r="R180" s="23"/>
      <c r="S180" s="6"/>
      <c r="T180" s="6"/>
      <c r="U180" s="6"/>
      <c r="V180" s="117"/>
      <c r="W180" s="117"/>
      <c r="X180" s="117"/>
      <c r="Y180" s="6"/>
      <c r="Z180" s="6"/>
    </row>
    <row r="181" spans="1:26" ht="18.75" customHeight="1" x14ac:dyDescent="0.3">
      <c r="A181" s="225"/>
      <c r="B181" s="104" t="s">
        <v>14</v>
      </c>
      <c r="C181" s="116"/>
      <c r="D181" s="19">
        <f t="shared" si="441"/>
        <v>0</v>
      </c>
      <c r="E181" s="19">
        <f t="shared" si="442"/>
        <v>0</v>
      </c>
      <c r="F181" s="20"/>
      <c r="G181" s="105">
        <v>0</v>
      </c>
      <c r="H181" s="19">
        <f t="shared" si="443"/>
        <v>0</v>
      </c>
      <c r="I181" s="19">
        <f t="shared" si="444"/>
        <v>0</v>
      </c>
      <c r="J181" s="20"/>
      <c r="K181" s="116">
        <v>0</v>
      </c>
      <c r="L181" s="19">
        <f t="shared" si="445"/>
        <v>0</v>
      </c>
      <c r="M181" s="19">
        <f t="shared" si="446"/>
        <v>0</v>
      </c>
      <c r="N181" s="20"/>
      <c r="O181" s="21">
        <f t="shared" si="440"/>
        <v>0</v>
      </c>
      <c r="P181" s="22">
        <f t="shared" si="447"/>
        <v>0</v>
      </c>
      <c r="Q181" s="22">
        <f t="shared" si="448"/>
        <v>0</v>
      </c>
      <c r="R181" s="23"/>
      <c r="S181" s="6"/>
      <c r="T181" s="115"/>
      <c r="U181" s="6"/>
      <c r="V181" s="6"/>
      <c r="W181" s="6"/>
      <c r="X181" s="6"/>
      <c r="Y181" s="6"/>
      <c r="Z181" s="6"/>
    </row>
    <row r="182" spans="1:26" ht="18.75" customHeight="1" x14ac:dyDescent="0.3">
      <c r="A182" s="214" t="s">
        <v>69</v>
      </c>
      <c r="B182" s="104" t="s">
        <v>12</v>
      </c>
      <c r="C182" s="116"/>
      <c r="D182" s="19">
        <f>ROUND(C182/18,2)</f>
        <v>0</v>
      </c>
      <c r="E182" s="19"/>
      <c r="F182" s="20">
        <f>SUM(D182,E183:E185)</f>
        <v>0</v>
      </c>
      <c r="G182" s="105">
        <v>424</v>
      </c>
      <c r="H182" s="19">
        <f>ROUND(G182/18,2)</f>
        <v>23.56</v>
      </c>
      <c r="I182" s="19"/>
      <c r="J182" s="20">
        <f>SUM(H182,I183:I185)</f>
        <v>121.93</v>
      </c>
      <c r="K182" s="116">
        <v>0</v>
      </c>
      <c r="L182" s="19">
        <f>ROUND(K182/18,2)</f>
        <v>0</v>
      </c>
      <c r="M182" s="19"/>
      <c r="N182" s="20">
        <f>SUM(L182,M183:M185)</f>
        <v>14.370000000000001</v>
      </c>
      <c r="O182" s="21">
        <f t="shared" si="440"/>
        <v>424</v>
      </c>
      <c r="P182" s="22">
        <f>ROUND(O182/36,2)</f>
        <v>11.78</v>
      </c>
      <c r="Q182" s="22"/>
      <c r="R182" s="23">
        <f>SUM(P182,Q183:Q185)</f>
        <v>68.149999999999991</v>
      </c>
      <c r="S182" s="6"/>
      <c r="T182" s="6"/>
      <c r="U182" s="6"/>
      <c r="V182" s="6"/>
      <c r="W182" s="6"/>
      <c r="X182" s="6"/>
      <c r="Y182" s="6"/>
      <c r="Z182" s="6"/>
    </row>
    <row r="183" spans="1:26" ht="18.75" customHeight="1" x14ac:dyDescent="0.3">
      <c r="A183" s="225"/>
      <c r="B183" s="104" t="s">
        <v>68</v>
      </c>
      <c r="C183" s="116"/>
      <c r="D183" s="19">
        <f t="shared" ref="D183:D185" si="449">ROUND(C183/12,2)</f>
        <v>0</v>
      </c>
      <c r="E183" s="19">
        <f t="shared" ref="E183:E185" si="450">D183*1.5</f>
        <v>0</v>
      </c>
      <c r="F183" s="20"/>
      <c r="G183" s="105">
        <v>0</v>
      </c>
      <c r="H183" s="19">
        <f t="shared" ref="H183:H185" si="451">ROUND(G183/12,2)</f>
        <v>0</v>
      </c>
      <c r="I183" s="19">
        <f t="shared" ref="I183:I185" si="452">H183*1.5</f>
        <v>0</v>
      </c>
      <c r="J183" s="20"/>
      <c r="K183" s="116">
        <v>0</v>
      </c>
      <c r="L183" s="19">
        <f t="shared" ref="L183:L185" si="453">ROUND(K183/12,2)</f>
        <v>0</v>
      </c>
      <c r="M183" s="19">
        <f t="shared" ref="M183:M185" si="454">L183*1.5</f>
        <v>0</v>
      </c>
      <c r="N183" s="20"/>
      <c r="O183" s="21">
        <f t="shared" si="440"/>
        <v>0</v>
      </c>
      <c r="P183" s="22">
        <f t="shared" ref="P183:P185" si="455">ROUND(O183/24,2)</f>
        <v>0</v>
      </c>
      <c r="Q183" s="22">
        <f t="shared" ref="Q183:Q185" si="456">P183*1.5</f>
        <v>0</v>
      </c>
      <c r="R183" s="23"/>
      <c r="S183" s="6"/>
      <c r="T183" s="6"/>
      <c r="U183" s="6"/>
      <c r="V183" s="6"/>
      <c r="W183" s="6"/>
      <c r="X183" s="6"/>
      <c r="Y183" s="6"/>
      <c r="Z183" s="6"/>
    </row>
    <row r="184" spans="1:26" ht="18.75" customHeight="1" x14ac:dyDescent="0.3">
      <c r="A184" s="225"/>
      <c r="B184" s="104" t="s">
        <v>13</v>
      </c>
      <c r="C184" s="116"/>
      <c r="D184" s="19">
        <f t="shared" si="449"/>
        <v>0</v>
      </c>
      <c r="E184" s="19">
        <f t="shared" si="450"/>
        <v>0</v>
      </c>
      <c r="F184" s="20"/>
      <c r="G184" s="105">
        <v>787</v>
      </c>
      <c r="H184" s="19">
        <f t="shared" si="451"/>
        <v>65.58</v>
      </c>
      <c r="I184" s="19">
        <f t="shared" si="452"/>
        <v>98.37</v>
      </c>
      <c r="J184" s="20"/>
      <c r="K184" s="116">
        <v>115</v>
      </c>
      <c r="L184" s="19">
        <f t="shared" si="453"/>
        <v>9.58</v>
      </c>
      <c r="M184" s="19">
        <f t="shared" si="454"/>
        <v>14.370000000000001</v>
      </c>
      <c r="N184" s="20"/>
      <c r="O184" s="21">
        <f t="shared" si="440"/>
        <v>902</v>
      </c>
      <c r="P184" s="22">
        <f t="shared" si="455"/>
        <v>37.58</v>
      </c>
      <c r="Q184" s="22">
        <f t="shared" si="456"/>
        <v>56.37</v>
      </c>
      <c r="R184" s="23"/>
      <c r="S184" s="6"/>
      <c r="T184" s="6"/>
      <c r="U184" s="6"/>
      <c r="V184" s="6"/>
      <c r="W184" s="6"/>
      <c r="X184" s="6"/>
      <c r="Y184" s="6"/>
      <c r="Z184" s="6"/>
    </row>
    <row r="185" spans="1:26" ht="18.75" customHeight="1" x14ac:dyDescent="0.3">
      <c r="A185" s="225"/>
      <c r="B185" s="104" t="s">
        <v>14</v>
      </c>
      <c r="C185" s="116"/>
      <c r="D185" s="19">
        <f t="shared" si="449"/>
        <v>0</v>
      </c>
      <c r="E185" s="19">
        <f t="shared" si="450"/>
        <v>0</v>
      </c>
      <c r="F185" s="20"/>
      <c r="G185" s="105">
        <v>0</v>
      </c>
      <c r="H185" s="19">
        <f t="shared" si="451"/>
        <v>0</v>
      </c>
      <c r="I185" s="19">
        <f t="shared" si="452"/>
        <v>0</v>
      </c>
      <c r="J185" s="20"/>
      <c r="K185" s="116">
        <v>0</v>
      </c>
      <c r="L185" s="19">
        <f t="shared" si="453"/>
        <v>0</v>
      </c>
      <c r="M185" s="19">
        <f t="shared" si="454"/>
        <v>0</v>
      </c>
      <c r="N185" s="20"/>
      <c r="O185" s="21">
        <f t="shared" si="440"/>
        <v>0</v>
      </c>
      <c r="P185" s="22">
        <f t="shared" si="455"/>
        <v>0</v>
      </c>
      <c r="Q185" s="22">
        <f t="shared" si="456"/>
        <v>0</v>
      </c>
      <c r="R185" s="23"/>
      <c r="S185" s="6"/>
      <c r="T185" s="6"/>
      <c r="U185" s="6"/>
      <c r="V185" s="6"/>
      <c r="W185" s="6"/>
      <c r="X185" s="6"/>
      <c r="Y185" s="6"/>
      <c r="Z185" s="6"/>
    </row>
    <row r="186" spans="1:26" ht="18.75" customHeight="1" x14ac:dyDescent="0.3">
      <c r="A186" s="214" t="s">
        <v>70</v>
      </c>
      <c r="B186" s="104" t="s">
        <v>12</v>
      </c>
      <c r="C186" s="116"/>
      <c r="D186" s="19">
        <f>ROUND(C186/18,2)</f>
        <v>0</v>
      </c>
      <c r="E186" s="19"/>
      <c r="F186" s="20">
        <f>SUM(D186,E187:E189)</f>
        <v>0</v>
      </c>
      <c r="G186" s="105">
        <v>0</v>
      </c>
      <c r="H186" s="19">
        <f>ROUND(G186/18,2)</f>
        <v>0</v>
      </c>
      <c r="I186" s="19"/>
      <c r="J186" s="20">
        <f>SUM(H186,I187:I189)</f>
        <v>231.375</v>
      </c>
      <c r="K186" s="116">
        <v>0</v>
      </c>
      <c r="L186" s="19">
        <f>ROUND(K186/18,2)</f>
        <v>0</v>
      </c>
      <c r="M186" s="19"/>
      <c r="N186" s="20">
        <f>SUM(L186,M187:M189)</f>
        <v>76.875</v>
      </c>
      <c r="O186" s="21">
        <f t="shared" si="440"/>
        <v>0</v>
      </c>
      <c r="P186" s="22">
        <f>ROUND(O186/36,2)</f>
        <v>0</v>
      </c>
      <c r="Q186" s="22"/>
      <c r="R186" s="23">
        <f>SUM(P186,Q187:Q189)</f>
        <v>154.125</v>
      </c>
      <c r="S186" s="6"/>
      <c r="T186" s="115"/>
      <c r="U186" s="6"/>
      <c r="V186" s="6"/>
      <c r="W186" s="6"/>
      <c r="X186" s="6"/>
      <c r="Y186" s="6"/>
      <c r="Z186" s="6"/>
    </row>
    <row r="187" spans="1:26" ht="18.75" customHeight="1" x14ac:dyDescent="0.3">
      <c r="A187" s="225"/>
      <c r="B187" s="104" t="s">
        <v>68</v>
      </c>
      <c r="C187" s="116"/>
      <c r="D187" s="19">
        <f t="shared" ref="D187:D189" si="457">ROUND(C187/12,2)</f>
        <v>0</v>
      </c>
      <c r="E187" s="19">
        <f t="shared" ref="E187:E189" si="458">D187*1.5</f>
        <v>0</v>
      </c>
      <c r="F187" s="20"/>
      <c r="G187" s="105">
        <v>0</v>
      </c>
      <c r="H187" s="19">
        <f t="shared" ref="H187:H189" si="459">ROUND(G187/12,2)</f>
        <v>0</v>
      </c>
      <c r="I187" s="19">
        <f t="shared" ref="I187:I189" si="460">H187*1.5</f>
        <v>0</v>
      </c>
      <c r="J187" s="20"/>
      <c r="K187" s="116">
        <v>0</v>
      </c>
      <c r="L187" s="19">
        <f t="shared" ref="L187:L189" si="461">ROUND(K187/12,2)</f>
        <v>0</v>
      </c>
      <c r="M187" s="19">
        <f t="shared" ref="M187:M189" si="462">L187*1.5</f>
        <v>0</v>
      </c>
      <c r="N187" s="20"/>
      <c r="O187" s="21">
        <f t="shared" si="440"/>
        <v>0</v>
      </c>
      <c r="P187" s="22">
        <f t="shared" ref="P187:P189" si="463">ROUND(O187/24,2)</f>
        <v>0</v>
      </c>
      <c r="Q187" s="22">
        <f t="shared" ref="Q187:Q189" si="464">P187*1.5</f>
        <v>0</v>
      </c>
      <c r="R187" s="23"/>
      <c r="S187" s="6"/>
      <c r="T187" s="6"/>
      <c r="U187" s="6"/>
      <c r="V187" s="6"/>
      <c r="W187" s="6"/>
      <c r="X187" s="6"/>
      <c r="Y187" s="6"/>
      <c r="Z187" s="6"/>
    </row>
    <row r="188" spans="1:26" ht="18.75" customHeight="1" x14ac:dyDescent="0.3">
      <c r="A188" s="225"/>
      <c r="B188" s="104" t="s">
        <v>13</v>
      </c>
      <c r="C188" s="116"/>
      <c r="D188" s="19">
        <f t="shared" si="457"/>
        <v>0</v>
      </c>
      <c r="E188" s="19">
        <f t="shared" si="458"/>
        <v>0</v>
      </c>
      <c r="F188" s="20"/>
      <c r="G188" s="105">
        <v>1839</v>
      </c>
      <c r="H188" s="19">
        <f t="shared" si="459"/>
        <v>153.25</v>
      </c>
      <c r="I188" s="19">
        <f t="shared" si="460"/>
        <v>229.875</v>
      </c>
      <c r="J188" s="20"/>
      <c r="K188" s="116">
        <v>615</v>
      </c>
      <c r="L188" s="19">
        <f t="shared" si="461"/>
        <v>51.25</v>
      </c>
      <c r="M188" s="19">
        <f t="shared" si="462"/>
        <v>76.875</v>
      </c>
      <c r="N188" s="20"/>
      <c r="O188" s="21">
        <f t="shared" si="440"/>
        <v>2454</v>
      </c>
      <c r="P188" s="22">
        <f t="shared" si="463"/>
        <v>102.25</v>
      </c>
      <c r="Q188" s="22">
        <f t="shared" si="464"/>
        <v>153.375</v>
      </c>
      <c r="R188" s="23"/>
      <c r="S188" s="6"/>
      <c r="T188" s="6"/>
      <c r="U188" s="6"/>
      <c r="V188" s="6"/>
      <c r="W188" s="6"/>
      <c r="X188" s="6"/>
      <c r="Y188" s="6"/>
      <c r="Z188" s="6"/>
    </row>
    <row r="189" spans="1:26" ht="18.75" customHeight="1" x14ac:dyDescent="0.3">
      <c r="A189" s="255"/>
      <c r="B189" s="256" t="s">
        <v>14</v>
      </c>
      <c r="C189" s="272"/>
      <c r="D189" s="258">
        <f t="shared" si="457"/>
        <v>0</v>
      </c>
      <c r="E189" s="258">
        <f t="shared" si="458"/>
        <v>0</v>
      </c>
      <c r="F189" s="259"/>
      <c r="G189" s="257">
        <v>12</v>
      </c>
      <c r="H189" s="258">
        <f t="shared" si="459"/>
        <v>1</v>
      </c>
      <c r="I189" s="258">
        <f t="shared" si="460"/>
        <v>1.5</v>
      </c>
      <c r="J189" s="259"/>
      <c r="K189" s="260">
        <v>0</v>
      </c>
      <c r="L189" s="258">
        <f t="shared" si="461"/>
        <v>0</v>
      </c>
      <c r="M189" s="258">
        <f t="shared" si="462"/>
        <v>0</v>
      </c>
      <c r="N189" s="259"/>
      <c r="O189" s="261">
        <f t="shared" si="440"/>
        <v>12</v>
      </c>
      <c r="P189" s="262">
        <f t="shared" si="463"/>
        <v>0.5</v>
      </c>
      <c r="Q189" s="262">
        <f t="shared" si="464"/>
        <v>0.75</v>
      </c>
      <c r="R189" s="263"/>
      <c r="S189" s="6"/>
      <c r="T189" s="6"/>
      <c r="U189" s="6"/>
      <c r="V189" s="6"/>
      <c r="W189" s="6"/>
      <c r="X189" s="6"/>
      <c r="Y189" s="6"/>
      <c r="Z189" s="6"/>
    </row>
    <row r="190" spans="1:26" ht="18.75" customHeight="1" x14ac:dyDescent="0.3">
      <c r="A190" s="214" t="s">
        <v>71</v>
      </c>
      <c r="B190" s="104" t="s">
        <v>12</v>
      </c>
      <c r="C190" s="116"/>
      <c r="D190" s="19">
        <f>ROUND(C190/18,2)</f>
        <v>0</v>
      </c>
      <c r="E190" s="19"/>
      <c r="F190" s="20">
        <f>SUM(D190,E191:E193)</f>
        <v>0</v>
      </c>
      <c r="G190" s="105">
        <v>632</v>
      </c>
      <c r="H190" s="19">
        <f>ROUND(G190/18,2)</f>
        <v>35.11</v>
      </c>
      <c r="I190" s="19"/>
      <c r="J190" s="20">
        <f>SUM(H190,I191:I193)</f>
        <v>43.36</v>
      </c>
      <c r="K190" s="116">
        <v>241</v>
      </c>
      <c r="L190" s="19">
        <f>ROUND(K190/18,2)</f>
        <v>13.39</v>
      </c>
      <c r="M190" s="19"/>
      <c r="N190" s="20">
        <f>SUM(L190,M191:M193)</f>
        <v>13.39</v>
      </c>
      <c r="O190" s="21">
        <f t="shared" si="440"/>
        <v>873</v>
      </c>
      <c r="P190" s="22">
        <f>ROUND(O190/36,2)</f>
        <v>24.25</v>
      </c>
      <c r="Q190" s="22"/>
      <c r="R190" s="23">
        <f>SUM(P190,Q191:Q193)</f>
        <v>28.375</v>
      </c>
      <c r="S190" s="6"/>
      <c r="T190" s="6"/>
      <c r="U190" s="6"/>
      <c r="V190" s="94"/>
      <c r="W190" s="6"/>
      <c r="X190" s="6"/>
      <c r="Y190" s="6"/>
      <c r="Z190" s="6"/>
    </row>
    <row r="191" spans="1:26" ht="18.75" customHeight="1" x14ac:dyDescent="0.3">
      <c r="A191" s="225"/>
      <c r="B191" s="104" t="s">
        <v>68</v>
      </c>
      <c r="C191" s="116"/>
      <c r="D191" s="19">
        <f t="shared" ref="D191:D193" si="465">ROUND(C191/12,2)</f>
        <v>0</v>
      </c>
      <c r="E191" s="19">
        <f t="shared" ref="E191:E193" si="466">D191*1.5</f>
        <v>0</v>
      </c>
      <c r="F191" s="20"/>
      <c r="G191" s="105">
        <v>0</v>
      </c>
      <c r="H191" s="19">
        <f t="shared" ref="H191:H193" si="467">ROUND(G191/12,2)</f>
        <v>0</v>
      </c>
      <c r="I191" s="19">
        <f t="shared" ref="I191:I193" si="468">H191*1.5</f>
        <v>0</v>
      </c>
      <c r="J191" s="20"/>
      <c r="K191" s="116">
        <v>0</v>
      </c>
      <c r="L191" s="19">
        <f t="shared" ref="L191:L193" si="469">ROUND(K191/12,2)</f>
        <v>0</v>
      </c>
      <c r="M191" s="19">
        <f t="shared" ref="M191:M193" si="470">L191*1.5</f>
        <v>0</v>
      </c>
      <c r="N191" s="20"/>
      <c r="O191" s="21">
        <f t="shared" si="440"/>
        <v>0</v>
      </c>
      <c r="P191" s="22">
        <f t="shared" ref="P191:P193" si="471">ROUND(O191/24,2)</f>
        <v>0</v>
      </c>
      <c r="Q191" s="22">
        <f t="shared" ref="Q191:Q193" si="472">P191*1.5</f>
        <v>0</v>
      </c>
      <c r="R191" s="23"/>
      <c r="S191" s="6"/>
      <c r="T191" s="6"/>
      <c r="U191" s="6"/>
      <c r="V191" s="6"/>
      <c r="W191" s="6"/>
      <c r="X191" s="6"/>
      <c r="Y191" s="6"/>
      <c r="Z191" s="6"/>
    </row>
    <row r="192" spans="1:26" ht="18.75" customHeight="1" x14ac:dyDescent="0.3">
      <c r="A192" s="225"/>
      <c r="B192" s="104" t="s">
        <v>13</v>
      </c>
      <c r="C192" s="116"/>
      <c r="D192" s="19">
        <f t="shared" si="465"/>
        <v>0</v>
      </c>
      <c r="E192" s="19">
        <f t="shared" si="466"/>
        <v>0</v>
      </c>
      <c r="F192" s="20"/>
      <c r="G192" s="105">
        <v>66</v>
      </c>
      <c r="H192" s="19">
        <f t="shared" si="467"/>
        <v>5.5</v>
      </c>
      <c r="I192" s="19">
        <f t="shared" si="468"/>
        <v>8.25</v>
      </c>
      <c r="J192" s="20"/>
      <c r="K192" s="116">
        <v>0</v>
      </c>
      <c r="L192" s="19">
        <f t="shared" si="469"/>
        <v>0</v>
      </c>
      <c r="M192" s="19">
        <f t="shared" si="470"/>
        <v>0</v>
      </c>
      <c r="N192" s="20"/>
      <c r="O192" s="21">
        <f t="shared" si="440"/>
        <v>66</v>
      </c>
      <c r="P192" s="22">
        <f t="shared" si="471"/>
        <v>2.75</v>
      </c>
      <c r="Q192" s="22">
        <f t="shared" si="472"/>
        <v>4.125</v>
      </c>
      <c r="R192" s="23"/>
      <c r="S192" s="6"/>
      <c r="T192" s="6"/>
      <c r="U192" s="6"/>
      <c r="V192" s="94"/>
      <c r="W192" s="6"/>
      <c r="X192" s="6"/>
      <c r="Y192" s="6"/>
      <c r="Z192" s="6"/>
    </row>
    <row r="193" spans="1:26" ht="18.75" customHeight="1" x14ac:dyDescent="0.3">
      <c r="A193" s="225"/>
      <c r="B193" s="104" t="s">
        <v>14</v>
      </c>
      <c r="C193" s="116"/>
      <c r="D193" s="19">
        <f t="shared" si="465"/>
        <v>0</v>
      </c>
      <c r="E193" s="19">
        <f t="shared" si="466"/>
        <v>0</v>
      </c>
      <c r="F193" s="20"/>
      <c r="G193" s="105">
        <v>0</v>
      </c>
      <c r="H193" s="19">
        <f t="shared" si="467"/>
        <v>0</v>
      </c>
      <c r="I193" s="19">
        <f t="shared" si="468"/>
        <v>0</v>
      </c>
      <c r="J193" s="20"/>
      <c r="K193" s="116">
        <v>0</v>
      </c>
      <c r="L193" s="19">
        <f t="shared" si="469"/>
        <v>0</v>
      </c>
      <c r="M193" s="19">
        <f t="shared" si="470"/>
        <v>0</v>
      </c>
      <c r="N193" s="20"/>
      <c r="O193" s="21">
        <f t="shared" si="440"/>
        <v>0</v>
      </c>
      <c r="P193" s="22">
        <f t="shared" si="471"/>
        <v>0</v>
      </c>
      <c r="Q193" s="22">
        <f t="shared" si="472"/>
        <v>0</v>
      </c>
      <c r="R193" s="23"/>
      <c r="S193" s="6"/>
      <c r="T193" s="6"/>
      <c r="U193" s="6"/>
      <c r="V193" s="6"/>
      <c r="W193" s="6"/>
      <c r="X193" s="6"/>
      <c r="Y193" s="6"/>
      <c r="Z193" s="6"/>
    </row>
    <row r="194" spans="1:26" ht="18.75" customHeight="1" x14ac:dyDescent="0.3">
      <c r="A194" s="214" t="s">
        <v>72</v>
      </c>
      <c r="B194" s="104" t="s">
        <v>12</v>
      </c>
      <c r="C194" s="116"/>
      <c r="D194" s="19">
        <f>ROUND(C194/18,2)</f>
        <v>0</v>
      </c>
      <c r="E194" s="19"/>
      <c r="F194" s="20">
        <f>SUM(D194,E195:E197)</f>
        <v>0</v>
      </c>
      <c r="G194" s="105">
        <v>1554</v>
      </c>
      <c r="H194" s="19">
        <f>ROUND(G194/18,2)</f>
        <v>86.33</v>
      </c>
      <c r="I194" s="19"/>
      <c r="J194" s="20">
        <f>SUM(H194,I195:I197)</f>
        <v>95.33</v>
      </c>
      <c r="K194" s="116">
        <v>777</v>
      </c>
      <c r="L194" s="19">
        <f>ROUND(K194/18,2)</f>
        <v>43.17</v>
      </c>
      <c r="M194" s="19"/>
      <c r="N194" s="20">
        <f>SUM(L194,M195:M197)</f>
        <v>45.42</v>
      </c>
      <c r="O194" s="21">
        <f t="shared" si="440"/>
        <v>2331</v>
      </c>
      <c r="P194" s="22">
        <f>ROUND(O194/36,2)</f>
        <v>64.75</v>
      </c>
      <c r="Q194" s="22"/>
      <c r="R194" s="23">
        <f>SUM(P194,Q195:Q197)</f>
        <v>70.375</v>
      </c>
      <c r="S194" s="6"/>
      <c r="T194" s="6"/>
      <c r="U194" s="6"/>
      <c r="V194" s="6"/>
      <c r="W194" s="6"/>
      <c r="X194" s="6"/>
      <c r="Y194" s="6"/>
      <c r="Z194" s="6"/>
    </row>
    <row r="195" spans="1:26" ht="18.75" customHeight="1" x14ac:dyDescent="0.3">
      <c r="A195" s="225"/>
      <c r="B195" s="104" t="s">
        <v>68</v>
      </c>
      <c r="C195" s="116"/>
      <c r="D195" s="19">
        <f t="shared" ref="D195:D197" si="473">ROUND(C195/12,2)</f>
        <v>0</v>
      </c>
      <c r="E195" s="19">
        <f t="shared" ref="E195:E197" si="474">D195*1.5</f>
        <v>0</v>
      </c>
      <c r="F195" s="20"/>
      <c r="G195" s="105">
        <v>0</v>
      </c>
      <c r="H195" s="19">
        <f t="shared" ref="H195:H197" si="475">ROUND(G195/12,2)</f>
        <v>0</v>
      </c>
      <c r="I195" s="19">
        <f t="shared" ref="I195:I197" si="476">H195*1.5</f>
        <v>0</v>
      </c>
      <c r="J195" s="20"/>
      <c r="K195" s="116">
        <v>0</v>
      </c>
      <c r="L195" s="19">
        <f t="shared" ref="L195:L197" si="477">ROUND(K195/12,2)</f>
        <v>0</v>
      </c>
      <c r="M195" s="19">
        <f t="shared" ref="M195:M197" si="478">L195*1.5</f>
        <v>0</v>
      </c>
      <c r="N195" s="20"/>
      <c r="O195" s="21">
        <f t="shared" si="440"/>
        <v>0</v>
      </c>
      <c r="P195" s="22">
        <f t="shared" ref="P195:P197" si="479">ROUND(O195/24,2)</f>
        <v>0</v>
      </c>
      <c r="Q195" s="22">
        <f t="shared" ref="Q195:Q197" si="480">P195*1.5</f>
        <v>0</v>
      </c>
      <c r="R195" s="23"/>
      <c r="S195" s="6"/>
      <c r="T195" s="6"/>
      <c r="U195" s="6"/>
      <c r="V195" s="6"/>
      <c r="W195" s="6"/>
      <c r="X195" s="6"/>
      <c r="Y195" s="6"/>
      <c r="Z195" s="6"/>
    </row>
    <row r="196" spans="1:26" ht="18.75" customHeight="1" x14ac:dyDescent="0.3">
      <c r="A196" s="225"/>
      <c r="B196" s="104" t="s">
        <v>13</v>
      </c>
      <c r="C196" s="116"/>
      <c r="D196" s="19">
        <f t="shared" si="473"/>
        <v>0</v>
      </c>
      <c r="E196" s="19">
        <f t="shared" si="474"/>
        <v>0</v>
      </c>
      <c r="F196" s="20"/>
      <c r="G196" s="105">
        <v>72</v>
      </c>
      <c r="H196" s="19">
        <f t="shared" si="475"/>
        <v>6</v>
      </c>
      <c r="I196" s="19">
        <f t="shared" si="476"/>
        <v>9</v>
      </c>
      <c r="J196" s="20"/>
      <c r="K196" s="116">
        <v>18</v>
      </c>
      <c r="L196" s="19">
        <f t="shared" si="477"/>
        <v>1.5</v>
      </c>
      <c r="M196" s="19">
        <f t="shared" si="478"/>
        <v>2.25</v>
      </c>
      <c r="N196" s="20"/>
      <c r="O196" s="21">
        <f t="shared" si="440"/>
        <v>90</v>
      </c>
      <c r="P196" s="22">
        <f t="shared" si="479"/>
        <v>3.75</v>
      </c>
      <c r="Q196" s="22">
        <f t="shared" si="480"/>
        <v>5.625</v>
      </c>
      <c r="R196" s="23"/>
      <c r="S196" s="6"/>
      <c r="T196" s="6"/>
      <c r="U196" s="6"/>
      <c r="V196" s="117"/>
      <c r="W196" s="6"/>
      <c r="X196" s="6"/>
      <c r="Y196" s="6"/>
      <c r="Z196" s="6"/>
    </row>
    <row r="197" spans="1:26" ht="18.75" customHeight="1" x14ac:dyDescent="0.3">
      <c r="A197" s="225"/>
      <c r="B197" s="104" t="s">
        <v>14</v>
      </c>
      <c r="C197" s="116"/>
      <c r="D197" s="19">
        <f t="shared" si="473"/>
        <v>0</v>
      </c>
      <c r="E197" s="19">
        <f t="shared" si="474"/>
        <v>0</v>
      </c>
      <c r="F197" s="20"/>
      <c r="G197" s="105">
        <v>0</v>
      </c>
      <c r="H197" s="19">
        <f t="shared" si="475"/>
        <v>0</v>
      </c>
      <c r="I197" s="19">
        <f t="shared" si="476"/>
        <v>0</v>
      </c>
      <c r="J197" s="20"/>
      <c r="K197" s="116">
        <v>0</v>
      </c>
      <c r="L197" s="19">
        <f t="shared" si="477"/>
        <v>0</v>
      </c>
      <c r="M197" s="19">
        <f t="shared" si="478"/>
        <v>0</v>
      </c>
      <c r="N197" s="20"/>
      <c r="O197" s="21">
        <f t="shared" si="440"/>
        <v>0</v>
      </c>
      <c r="P197" s="22">
        <f t="shared" si="479"/>
        <v>0</v>
      </c>
      <c r="Q197" s="22">
        <f t="shared" si="480"/>
        <v>0</v>
      </c>
      <c r="R197" s="23"/>
      <c r="S197" s="6"/>
      <c r="T197" s="6"/>
      <c r="U197" s="6"/>
      <c r="V197" s="117"/>
      <c r="W197" s="6"/>
      <c r="X197" s="6"/>
      <c r="Y197" s="6"/>
      <c r="Z197" s="6"/>
    </row>
    <row r="198" spans="1:26" ht="18.75" customHeight="1" x14ac:dyDescent="0.3">
      <c r="A198" s="283" t="s">
        <v>73</v>
      </c>
      <c r="B198" s="248" t="s">
        <v>12</v>
      </c>
      <c r="C198" s="264"/>
      <c r="D198" s="220">
        <f>ROUND(C198/18,2)</f>
        <v>0</v>
      </c>
      <c r="E198" s="220"/>
      <c r="F198" s="221">
        <f>SUM(D198,E199:E201)</f>
        <v>0</v>
      </c>
      <c r="G198" s="220">
        <v>0</v>
      </c>
      <c r="H198" s="220">
        <f>ROUND(G198/18,2)</f>
        <v>0</v>
      </c>
      <c r="I198" s="220"/>
      <c r="J198" s="221">
        <f>SUM(H198,I199:I201)</f>
        <v>4.5</v>
      </c>
      <c r="K198" s="264">
        <v>0</v>
      </c>
      <c r="L198" s="220">
        <f>ROUND(K198/18,2)</f>
        <v>0</v>
      </c>
      <c r="M198" s="220"/>
      <c r="N198" s="221">
        <f>SUM(L198,M199:M201)</f>
        <v>2.25</v>
      </c>
      <c r="O198" s="34">
        <f t="shared" si="440"/>
        <v>0</v>
      </c>
      <c r="P198" s="32">
        <f>ROUND(O198/36,2)</f>
        <v>0</v>
      </c>
      <c r="Q198" s="32"/>
      <c r="R198" s="33">
        <f>SUM(P198,Q199:Q201)</f>
        <v>3.375</v>
      </c>
      <c r="S198" s="6"/>
      <c r="T198" s="6"/>
      <c r="U198" s="6"/>
      <c r="V198" s="6"/>
      <c r="W198" s="6"/>
      <c r="X198" s="6"/>
      <c r="Y198" s="6"/>
      <c r="Z198" s="6"/>
    </row>
    <row r="199" spans="1:26" ht="18.75" customHeight="1" x14ac:dyDescent="0.3">
      <c r="A199" s="254"/>
      <c r="B199" s="104" t="s">
        <v>68</v>
      </c>
      <c r="C199" s="116"/>
      <c r="D199" s="19">
        <f t="shared" ref="D199:D201" si="481">ROUND(C199/12,2)</f>
        <v>0</v>
      </c>
      <c r="E199" s="19">
        <f t="shared" ref="E199:E201" si="482">D199*1.5</f>
        <v>0</v>
      </c>
      <c r="F199" s="20"/>
      <c r="G199" s="105">
        <v>0</v>
      </c>
      <c r="H199" s="19">
        <f t="shared" ref="H199" si="483">ROUND(G199/12,2)</f>
        <v>0</v>
      </c>
      <c r="I199" s="19"/>
      <c r="J199" s="20"/>
      <c r="K199" s="116">
        <v>0</v>
      </c>
      <c r="L199" s="19">
        <f t="shared" ref="L199:L201" si="484">ROUND(K199/12,2)</f>
        <v>0</v>
      </c>
      <c r="M199" s="19">
        <f t="shared" ref="M199:M201" si="485">L199*1.5</f>
        <v>0</v>
      </c>
      <c r="N199" s="20"/>
      <c r="O199" s="21">
        <f t="shared" si="440"/>
        <v>0</v>
      </c>
      <c r="P199" s="22">
        <f t="shared" ref="P199:P201" si="486">ROUND(O199/24,2)</f>
        <v>0</v>
      </c>
      <c r="Q199" s="22">
        <f t="shared" ref="Q199:Q201" si="487">P199*1.5</f>
        <v>0</v>
      </c>
      <c r="R199" s="23"/>
      <c r="S199" s="6"/>
      <c r="T199" s="6"/>
      <c r="U199" s="6"/>
      <c r="V199" s="6"/>
      <c r="W199" s="6"/>
      <c r="X199" s="6"/>
      <c r="Y199" s="6"/>
      <c r="Z199" s="6"/>
    </row>
    <row r="200" spans="1:26" ht="18.75" customHeight="1" x14ac:dyDescent="0.3">
      <c r="A200" s="254"/>
      <c r="B200" s="104" t="s">
        <v>13</v>
      </c>
      <c r="C200" s="116"/>
      <c r="D200" s="19">
        <f t="shared" si="481"/>
        <v>0</v>
      </c>
      <c r="E200" s="19">
        <f t="shared" si="482"/>
        <v>0</v>
      </c>
      <c r="F200" s="20"/>
      <c r="G200" s="105">
        <v>36</v>
      </c>
      <c r="H200" s="19">
        <f t="shared" ref="H200" si="488">ROUND(G200/12,2)</f>
        <v>3</v>
      </c>
      <c r="I200" s="19">
        <f t="shared" ref="I200" si="489">H200*1.5</f>
        <v>4.5</v>
      </c>
      <c r="J200" s="20"/>
      <c r="K200" s="116">
        <v>18</v>
      </c>
      <c r="L200" s="19">
        <f t="shared" si="484"/>
        <v>1.5</v>
      </c>
      <c r="M200" s="19">
        <f t="shared" si="485"/>
        <v>2.25</v>
      </c>
      <c r="N200" s="20"/>
      <c r="O200" s="21">
        <f t="shared" si="440"/>
        <v>54</v>
      </c>
      <c r="P200" s="22">
        <f t="shared" si="486"/>
        <v>2.25</v>
      </c>
      <c r="Q200" s="22">
        <f t="shared" si="487"/>
        <v>3.375</v>
      </c>
      <c r="R200" s="23"/>
      <c r="S200" s="6"/>
      <c r="T200" s="6"/>
      <c r="U200" s="6"/>
      <c r="V200" s="117"/>
      <c r="W200" s="6"/>
      <c r="X200" s="6"/>
      <c r="Y200" s="6"/>
      <c r="Z200" s="6"/>
    </row>
    <row r="201" spans="1:26" ht="18.75" customHeight="1" x14ac:dyDescent="0.3">
      <c r="A201" s="284"/>
      <c r="B201" s="256" t="s">
        <v>14</v>
      </c>
      <c r="C201" s="272"/>
      <c r="D201" s="258">
        <f t="shared" si="481"/>
        <v>0</v>
      </c>
      <c r="E201" s="258">
        <f t="shared" si="482"/>
        <v>0</v>
      </c>
      <c r="F201" s="259"/>
      <c r="G201" s="257">
        <v>0</v>
      </c>
      <c r="H201" s="258">
        <f t="shared" ref="H201" si="490">ROUND(G201/12,2)</f>
        <v>0</v>
      </c>
      <c r="I201" s="258">
        <f t="shared" ref="I201" si="491">H201*1.5</f>
        <v>0</v>
      </c>
      <c r="J201" s="259"/>
      <c r="K201" s="260">
        <v>0</v>
      </c>
      <c r="L201" s="258">
        <f t="shared" si="484"/>
        <v>0</v>
      </c>
      <c r="M201" s="258">
        <f t="shared" si="485"/>
        <v>0</v>
      </c>
      <c r="N201" s="259"/>
      <c r="O201" s="285">
        <f t="shared" si="440"/>
        <v>0</v>
      </c>
      <c r="P201" s="286">
        <f t="shared" si="486"/>
        <v>0</v>
      </c>
      <c r="Q201" s="286">
        <f t="shared" si="487"/>
        <v>0</v>
      </c>
      <c r="R201" s="287"/>
      <c r="S201" s="6"/>
      <c r="T201" s="6"/>
      <c r="U201" s="6"/>
      <c r="V201" s="6"/>
      <c r="W201" s="6"/>
      <c r="X201" s="6"/>
      <c r="Y201" s="6"/>
      <c r="Z201" s="6"/>
    </row>
    <row r="202" spans="1:26" ht="18.75" customHeight="1" x14ac:dyDescent="0.3">
      <c r="A202" s="214" t="s">
        <v>74</v>
      </c>
      <c r="B202" s="104" t="s">
        <v>12</v>
      </c>
      <c r="C202" s="116"/>
      <c r="D202" s="19">
        <f>ROUND(C202/18,2)</f>
        <v>0</v>
      </c>
      <c r="E202" s="19"/>
      <c r="F202" s="20">
        <f>SUM(D202,E203:E205)</f>
        <v>0</v>
      </c>
      <c r="G202" s="105">
        <v>350</v>
      </c>
      <c r="H202" s="19">
        <f>ROUND(G202/18,2)</f>
        <v>19.440000000000001</v>
      </c>
      <c r="I202" s="19"/>
      <c r="J202" s="20">
        <f>SUM(H202,I203:I205)</f>
        <v>89.07</v>
      </c>
      <c r="K202" s="116">
        <v>0</v>
      </c>
      <c r="L202" s="19">
        <f>ROUND(K202/18,2)</f>
        <v>0</v>
      </c>
      <c r="M202" s="19"/>
      <c r="N202" s="20">
        <f>SUM(L202,M203:M205)</f>
        <v>5.37</v>
      </c>
      <c r="O202" s="21">
        <f t="shared" si="440"/>
        <v>350</v>
      </c>
      <c r="P202" s="22">
        <f>ROUND(O202/36,2)</f>
        <v>9.7200000000000006</v>
      </c>
      <c r="Q202" s="22"/>
      <c r="R202" s="23">
        <f>SUM(P202,Q203:Q205)</f>
        <v>47.22</v>
      </c>
      <c r="S202" s="6"/>
      <c r="T202" s="6"/>
      <c r="U202" s="6"/>
      <c r="V202" s="6"/>
      <c r="W202" s="6"/>
      <c r="X202" s="6"/>
      <c r="Y202" s="6"/>
      <c r="Z202" s="6"/>
    </row>
    <row r="203" spans="1:26" ht="18.75" customHeight="1" x14ac:dyDescent="0.3">
      <c r="A203" s="225"/>
      <c r="B203" s="104" t="s">
        <v>68</v>
      </c>
      <c r="C203" s="116"/>
      <c r="D203" s="19">
        <f t="shared" ref="D203:D205" si="492">ROUND(C203/12,2)</f>
        <v>0</v>
      </c>
      <c r="E203" s="19">
        <f t="shared" ref="E203:E205" si="493">D203*1.5</f>
        <v>0</v>
      </c>
      <c r="F203" s="20"/>
      <c r="G203" s="105">
        <v>0</v>
      </c>
      <c r="H203" s="19">
        <f t="shared" ref="H203:H205" si="494">ROUND(G203/12,2)</f>
        <v>0</v>
      </c>
      <c r="I203" s="19">
        <f t="shared" ref="I203:I205" si="495">H203*1.5</f>
        <v>0</v>
      </c>
      <c r="J203" s="20"/>
      <c r="K203" s="116">
        <v>0</v>
      </c>
      <c r="L203" s="19">
        <f t="shared" ref="L203:L205" si="496">ROUND(K203/12,2)</f>
        <v>0</v>
      </c>
      <c r="M203" s="19">
        <f t="shared" ref="M203:M205" si="497">L203*1.5</f>
        <v>0</v>
      </c>
      <c r="N203" s="20"/>
      <c r="O203" s="21">
        <f t="shared" si="440"/>
        <v>0</v>
      </c>
      <c r="P203" s="22">
        <f t="shared" ref="P203:P205" si="498">ROUND(O203/24,2)</f>
        <v>0</v>
      </c>
      <c r="Q203" s="22">
        <f t="shared" ref="Q203:Q205" si="499">P203*1.5</f>
        <v>0</v>
      </c>
      <c r="R203" s="23"/>
      <c r="S203" s="6"/>
      <c r="T203" s="6"/>
      <c r="U203" s="6"/>
      <c r="V203" s="6"/>
      <c r="W203" s="6"/>
      <c r="X203" s="6"/>
      <c r="Y203" s="6"/>
      <c r="Z203" s="6"/>
    </row>
    <row r="204" spans="1:26" ht="18.75" customHeight="1" x14ac:dyDescent="0.3">
      <c r="A204" s="225"/>
      <c r="B204" s="104" t="s">
        <v>13</v>
      </c>
      <c r="C204" s="116"/>
      <c r="D204" s="19">
        <f t="shared" si="492"/>
        <v>0</v>
      </c>
      <c r="E204" s="19">
        <f t="shared" si="493"/>
        <v>0</v>
      </c>
      <c r="F204" s="20"/>
      <c r="G204" s="105">
        <v>557</v>
      </c>
      <c r="H204" s="19">
        <f t="shared" si="494"/>
        <v>46.42</v>
      </c>
      <c r="I204" s="19">
        <f t="shared" si="495"/>
        <v>69.63</v>
      </c>
      <c r="J204" s="20"/>
      <c r="K204" s="116">
        <v>43</v>
      </c>
      <c r="L204" s="19">
        <f t="shared" si="496"/>
        <v>3.58</v>
      </c>
      <c r="M204" s="19">
        <f t="shared" si="497"/>
        <v>5.37</v>
      </c>
      <c r="N204" s="20"/>
      <c r="O204" s="21">
        <f t="shared" si="440"/>
        <v>600</v>
      </c>
      <c r="P204" s="22">
        <f t="shared" si="498"/>
        <v>25</v>
      </c>
      <c r="Q204" s="22">
        <f t="shared" si="499"/>
        <v>37.5</v>
      </c>
      <c r="R204" s="23"/>
      <c r="S204" s="6"/>
      <c r="T204" s="6"/>
      <c r="U204" s="6"/>
      <c r="V204" s="117"/>
      <c r="W204" s="6"/>
      <c r="X204" s="6"/>
      <c r="Y204" s="6"/>
      <c r="Z204" s="6"/>
    </row>
    <row r="205" spans="1:26" ht="18.75" customHeight="1" x14ac:dyDescent="0.3">
      <c r="A205" s="225"/>
      <c r="B205" s="104" t="s">
        <v>14</v>
      </c>
      <c r="C205" s="116"/>
      <c r="D205" s="19">
        <f t="shared" si="492"/>
        <v>0</v>
      </c>
      <c r="E205" s="19">
        <f t="shared" si="493"/>
        <v>0</v>
      </c>
      <c r="F205" s="20"/>
      <c r="G205" s="105">
        <v>0</v>
      </c>
      <c r="H205" s="19">
        <f t="shared" si="494"/>
        <v>0</v>
      </c>
      <c r="I205" s="19">
        <f t="shared" si="495"/>
        <v>0</v>
      </c>
      <c r="J205" s="20"/>
      <c r="K205" s="116">
        <v>0</v>
      </c>
      <c r="L205" s="19">
        <f t="shared" si="496"/>
        <v>0</v>
      </c>
      <c r="M205" s="19">
        <f t="shared" si="497"/>
        <v>0</v>
      </c>
      <c r="N205" s="20"/>
      <c r="O205" s="21">
        <f t="shared" si="440"/>
        <v>0</v>
      </c>
      <c r="P205" s="22">
        <f t="shared" si="498"/>
        <v>0</v>
      </c>
      <c r="Q205" s="22">
        <f t="shared" si="499"/>
        <v>0</v>
      </c>
      <c r="R205" s="23"/>
      <c r="S205" s="6"/>
      <c r="T205" s="6"/>
      <c r="U205" s="6"/>
      <c r="V205" s="6"/>
      <c r="W205" s="6"/>
      <c r="X205" s="6"/>
      <c r="Y205" s="6"/>
      <c r="Z205" s="6"/>
    </row>
    <row r="206" spans="1:26" ht="18.75" customHeight="1" x14ac:dyDescent="0.3">
      <c r="A206" s="283" t="s">
        <v>75</v>
      </c>
      <c r="B206" s="248" t="s">
        <v>12</v>
      </c>
      <c r="C206" s="264"/>
      <c r="D206" s="220">
        <f>ROUND(C206/18,2)</f>
        <v>0</v>
      </c>
      <c r="E206" s="220"/>
      <c r="F206" s="221">
        <f>SUM(D206,E207:E209)</f>
        <v>0</v>
      </c>
      <c r="G206" s="220"/>
      <c r="H206" s="220">
        <f>ROUND(G206/18,2)</f>
        <v>0</v>
      </c>
      <c r="I206" s="220"/>
      <c r="J206" s="221">
        <f>SUM(H206,I207:I209)</f>
        <v>0</v>
      </c>
      <c r="K206" s="264"/>
      <c r="L206" s="220">
        <f>ROUND(K206/18,2)</f>
        <v>0</v>
      </c>
      <c r="M206" s="220"/>
      <c r="N206" s="221">
        <f>SUM(L206,M207:M209)</f>
        <v>0</v>
      </c>
      <c r="O206" s="34">
        <f t="shared" si="440"/>
        <v>0</v>
      </c>
      <c r="P206" s="32">
        <f>ROUND(O206/36,2)</f>
        <v>0</v>
      </c>
      <c r="Q206" s="32"/>
      <c r="R206" s="33">
        <f>SUM(P206,Q207:Q209)</f>
        <v>0</v>
      </c>
      <c r="S206" s="117"/>
      <c r="T206" s="6"/>
      <c r="U206" s="6"/>
      <c r="V206" s="6"/>
      <c r="W206" s="6"/>
      <c r="X206" s="6"/>
      <c r="Y206" s="6"/>
      <c r="Z206" s="6"/>
    </row>
    <row r="207" spans="1:26" ht="18.75" customHeight="1" x14ac:dyDescent="0.3">
      <c r="A207" s="254"/>
      <c r="B207" s="104" t="s">
        <v>68</v>
      </c>
      <c r="C207" s="116"/>
      <c r="D207" s="19">
        <f t="shared" ref="D207:D209" si="500">ROUND(C207/12,2)</f>
        <v>0</v>
      </c>
      <c r="E207" s="19">
        <f t="shared" ref="E207:E209" si="501">D207*1.5</f>
        <v>0</v>
      </c>
      <c r="F207" s="20"/>
      <c r="G207" s="105"/>
      <c r="H207" s="19">
        <f t="shared" ref="H207" si="502">ROUND(G207/12,2)</f>
        <v>0</v>
      </c>
      <c r="I207" s="19"/>
      <c r="J207" s="20"/>
      <c r="K207" s="116"/>
      <c r="L207" s="19">
        <f t="shared" ref="L207:L209" si="503">ROUND(K207/12,2)</f>
        <v>0</v>
      </c>
      <c r="M207" s="19">
        <f t="shared" ref="M207:M209" si="504">L207*1.5</f>
        <v>0</v>
      </c>
      <c r="N207" s="20"/>
      <c r="O207" s="21">
        <f t="shared" si="440"/>
        <v>0</v>
      </c>
      <c r="P207" s="22">
        <f t="shared" ref="P207:P209" si="505">ROUND(O207/24,2)</f>
        <v>0</v>
      </c>
      <c r="Q207" s="22">
        <f t="shared" ref="Q207:Q209" si="506">P207*1.5</f>
        <v>0</v>
      </c>
      <c r="R207" s="23"/>
      <c r="S207" s="6"/>
      <c r="T207" s="6"/>
      <c r="U207" s="6"/>
      <c r="V207" s="6"/>
      <c r="W207" s="6"/>
      <c r="X207" s="6"/>
      <c r="Y207" s="6"/>
      <c r="Z207" s="6"/>
    </row>
    <row r="208" spans="1:26" ht="18.75" customHeight="1" x14ac:dyDescent="0.3">
      <c r="A208" s="254"/>
      <c r="B208" s="104" t="s">
        <v>13</v>
      </c>
      <c r="C208" s="116"/>
      <c r="D208" s="19">
        <f t="shared" si="500"/>
        <v>0</v>
      </c>
      <c r="E208" s="19">
        <f t="shared" si="501"/>
        <v>0</v>
      </c>
      <c r="F208" s="20"/>
      <c r="G208" s="105"/>
      <c r="H208" s="19">
        <f t="shared" ref="H208" si="507">ROUND(G208/12,2)</f>
        <v>0</v>
      </c>
      <c r="I208" s="19">
        <f t="shared" ref="I208:I209" si="508">H208*1.5</f>
        <v>0</v>
      </c>
      <c r="J208" s="20"/>
      <c r="K208" s="116"/>
      <c r="L208" s="19">
        <f t="shared" si="503"/>
        <v>0</v>
      </c>
      <c r="M208" s="19">
        <f t="shared" si="504"/>
        <v>0</v>
      </c>
      <c r="N208" s="20"/>
      <c r="O208" s="21">
        <f t="shared" si="440"/>
        <v>0</v>
      </c>
      <c r="P208" s="22">
        <f t="shared" si="505"/>
        <v>0</v>
      </c>
      <c r="Q208" s="22">
        <f t="shared" si="506"/>
        <v>0</v>
      </c>
      <c r="R208" s="23"/>
      <c r="S208" s="117"/>
      <c r="T208" s="6"/>
      <c r="U208" s="6"/>
      <c r="V208" s="6"/>
      <c r="W208" s="6"/>
      <c r="X208" s="6"/>
      <c r="Y208" s="6"/>
      <c r="Z208" s="6"/>
    </row>
    <row r="209" spans="1:26" ht="18.75" customHeight="1" x14ac:dyDescent="0.3">
      <c r="A209" s="284"/>
      <c r="B209" s="256" t="s">
        <v>14</v>
      </c>
      <c r="C209" s="272"/>
      <c r="D209" s="258">
        <f t="shared" si="500"/>
        <v>0</v>
      </c>
      <c r="E209" s="258">
        <f t="shared" si="501"/>
        <v>0</v>
      </c>
      <c r="F209" s="259"/>
      <c r="G209" s="257"/>
      <c r="H209" s="258">
        <f t="shared" ref="H209" si="509">ROUND(G209/12,2)</f>
        <v>0</v>
      </c>
      <c r="I209" s="258">
        <f t="shared" si="508"/>
        <v>0</v>
      </c>
      <c r="J209" s="259"/>
      <c r="K209" s="260"/>
      <c r="L209" s="258">
        <f t="shared" si="503"/>
        <v>0</v>
      </c>
      <c r="M209" s="258">
        <f t="shared" si="504"/>
        <v>0</v>
      </c>
      <c r="N209" s="259"/>
      <c r="O209" s="261">
        <f t="shared" si="440"/>
        <v>0</v>
      </c>
      <c r="P209" s="262">
        <f t="shared" si="505"/>
        <v>0</v>
      </c>
      <c r="Q209" s="262">
        <f t="shared" si="506"/>
        <v>0</v>
      </c>
      <c r="R209" s="263"/>
      <c r="S209" s="117"/>
      <c r="T209" s="6"/>
      <c r="U209" s="6"/>
      <c r="V209" s="6"/>
      <c r="W209" s="6"/>
      <c r="X209" s="6"/>
      <c r="Y209" s="6"/>
      <c r="Z209" s="6"/>
    </row>
    <row r="210" spans="1:26" ht="18.75" customHeight="1" x14ac:dyDescent="0.3">
      <c r="A210" s="226" t="s">
        <v>26</v>
      </c>
      <c r="B210" s="108" t="s">
        <v>12</v>
      </c>
      <c r="C210" s="162">
        <f>SUM(C182,C202,C190,C194,C186,C198,C206,C178)</f>
        <v>0</v>
      </c>
      <c r="D210" s="36">
        <f>ROUND(C210/18,2)</f>
        <v>0</v>
      </c>
      <c r="E210" s="36"/>
      <c r="F210" s="37">
        <f>SUM(D210,E211:E213)</f>
        <v>0</v>
      </c>
      <c r="G210" s="162">
        <f>SUM(G182,G202,G190,G194,G186,G198,G206,G178)</f>
        <v>2960</v>
      </c>
      <c r="H210" s="36">
        <f>ROUND(G210/18,2)</f>
        <v>164.44</v>
      </c>
      <c r="I210" s="36"/>
      <c r="J210" s="37">
        <f>SUM(H210,I211:I213)</f>
        <v>585.56500000000005</v>
      </c>
      <c r="K210" s="162">
        <f>SUM(K182,K202,K190,K194,K186,K198,K206,K178)</f>
        <v>1018</v>
      </c>
      <c r="L210" s="36">
        <f>ROUND(K210/18,2)</f>
        <v>56.56</v>
      </c>
      <c r="M210" s="36"/>
      <c r="N210" s="37">
        <f>SUM(L210,M211:M213)</f>
        <v>157.69</v>
      </c>
      <c r="O210" s="38">
        <f t="shared" si="440"/>
        <v>3978</v>
      </c>
      <c r="P210" s="39">
        <f>ROUND(O210/36,2)</f>
        <v>110.5</v>
      </c>
      <c r="Q210" s="39"/>
      <c r="R210" s="23">
        <f>SUM(P210,Q211:Q213)</f>
        <v>371.62</v>
      </c>
      <c r="S210" s="6"/>
      <c r="T210" s="6"/>
      <c r="U210" s="6"/>
      <c r="V210" s="6"/>
      <c r="W210" s="6"/>
      <c r="X210" s="6"/>
      <c r="Y210" s="6"/>
      <c r="Z210" s="6"/>
    </row>
    <row r="211" spans="1:26" ht="18.75" customHeight="1" x14ac:dyDescent="0.3">
      <c r="A211" s="245"/>
      <c r="B211" s="108" t="s">
        <v>68</v>
      </c>
      <c r="C211" s="162">
        <f>SUM(C183,C203,C191,C195,C187,C199,C207,C179)</f>
        <v>0</v>
      </c>
      <c r="D211" s="36">
        <f>ROUND(C211/12,2)</f>
        <v>0</v>
      </c>
      <c r="E211" s="36">
        <f t="shared" ref="E211:E213" si="510">D211*1.5</f>
        <v>0</v>
      </c>
      <c r="F211" s="37"/>
      <c r="G211" s="162">
        <f>SUM(G183,G203,G191,G195,G187,G199,G207,G179)</f>
        <v>0</v>
      </c>
      <c r="H211" s="36">
        <f>ROUND(G211/12,2)</f>
        <v>0</v>
      </c>
      <c r="I211" s="36">
        <f t="shared" ref="I211:I213" si="511">H211*1.5</f>
        <v>0</v>
      </c>
      <c r="J211" s="37"/>
      <c r="K211" s="162">
        <f>SUM(K183,K203,K191,K195,K187,K199,K207,K179)</f>
        <v>0</v>
      </c>
      <c r="L211" s="36">
        <f>ROUND(K211/12,2)</f>
        <v>0</v>
      </c>
      <c r="M211" s="36">
        <f t="shared" ref="M211:M213" si="512">L211*1.5</f>
        <v>0</v>
      </c>
      <c r="N211" s="37"/>
      <c r="O211" s="38">
        <f t="shared" si="440"/>
        <v>0</v>
      </c>
      <c r="P211" s="39">
        <f t="shared" ref="P211:P213" si="513">ROUND(O211/24,2)</f>
        <v>0</v>
      </c>
      <c r="Q211" s="39">
        <f t="shared" ref="Q211:Q213" si="514">P211*1.5</f>
        <v>0</v>
      </c>
      <c r="R211" s="23"/>
      <c r="S211" s="6"/>
      <c r="T211" s="6"/>
      <c r="U211" s="6"/>
      <c r="V211" s="6"/>
      <c r="W211" s="6"/>
      <c r="X211" s="6"/>
      <c r="Y211" s="6"/>
      <c r="Z211" s="6"/>
    </row>
    <row r="212" spans="1:26" ht="18.75" customHeight="1" x14ac:dyDescent="0.3">
      <c r="A212" s="245"/>
      <c r="B212" s="108" t="s">
        <v>13</v>
      </c>
      <c r="C212" s="35">
        <f>SUM(C184,C204,C192,C196,C188,C200,C208,C180)</f>
        <v>0</v>
      </c>
      <c r="D212" s="36">
        <f t="shared" ref="D212:D213" si="515">ROUND(C212/12,2)</f>
        <v>0</v>
      </c>
      <c r="E212" s="36">
        <f t="shared" si="510"/>
        <v>0</v>
      </c>
      <c r="F212" s="37"/>
      <c r="G212" s="35">
        <f>SUM(G184,G204,G192,G196,G188,G200,G208,G180)</f>
        <v>3357</v>
      </c>
      <c r="H212" s="36">
        <f t="shared" ref="H212:H213" si="516">ROUND(G212/12,2)</f>
        <v>279.75</v>
      </c>
      <c r="I212" s="36">
        <f t="shared" si="511"/>
        <v>419.625</v>
      </c>
      <c r="J212" s="37"/>
      <c r="K212" s="35">
        <f>SUM(K184,K204,K192,K196,K188,K200,K208,K180)</f>
        <v>809</v>
      </c>
      <c r="L212" s="36">
        <f t="shared" ref="L212:L213" si="517">ROUND(K212/12,2)</f>
        <v>67.42</v>
      </c>
      <c r="M212" s="36">
        <f t="shared" si="512"/>
        <v>101.13</v>
      </c>
      <c r="N212" s="37"/>
      <c r="O212" s="38">
        <f t="shared" si="440"/>
        <v>4166</v>
      </c>
      <c r="P212" s="39">
        <f t="shared" si="513"/>
        <v>173.58</v>
      </c>
      <c r="Q212" s="39">
        <f t="shared" si="514"/>
        <v>260.37</v>
      </c>
      <c r="R212" s="23"/>
      <c r="S212" s="6"/>
      <c r="T212" s="6"/>
      <c r="U212" s="6"/>
      <c r="V212" s="6"/>
      <c r="W212" s="6"/>
      <c r="X212" s="6"/>
      <c r="Y212" s="6"/>
      <c r="Z212" s="6"/>
    </row>
    <row r="213" spans="1:26" ht="18.75" customHeight="1" thickBot="1" x14ac:dyDescent="0.35">
      <c r="A213" s="246"/>
      <c r="B213" s="109" t="s">
        <v>14</v>
      </c>
      <c r="C213" s="40">
        <f>SUM(C185,C205,C193,C197,C189,C201,C209,C181)</f>
        <v>0</v>
      </c>
      <c r="D213" s="41">
        <f t="shared" si="515"/>
        <v>0</v>
      </c>
      <c r="E213" s="41">
        <f t="shared" si="510"/>
        <v>0</v>
      </c>
      <c r="F213" s="247"/>
      <c r="G213" s="40">
        <f>SUM(G185,G205,G193,G197,G189,G201,G209,G181)</f>
        <v>12</v>
      </c>
      <c r="H213" s="41">
        <f t="shared" si="516"/>
        <v>1</v>
      </c>
      <c r="I213" s="41">
        <f t="shared" si="511"/>
        <v>1.5</v>
      </c>
      <c r="J213" s="247"/>
      <c r="K213" s="40">
        <f>SUM(K185,K205,K193,K197,K189,K201,K209,K181)</f>
        <v>0</v>
      </c>
      <c r="L213" s="41">
        <f t="shared" si="517"/>
        <v>0</v>
      </c>
      <c r="M213" s="41">
        <f t="shared" si="512"/>
        <v>0</v>
      </c>
      <c r="N213" s="247"/>
      <c r="O213" s="288">
        <f t="shared" si="440"/>
        <v>12</v>
      </c>
      <c r="P213" s="44">
        <f t="shared" si="513"/>
        <v>0.5</v>
      </c>
      <c r="Q213" s="44">
        <f t="shared" si="514"/>
        <v>0.75</v>
      </c>
      <c r="R213" s="29"/>
      <c r="S213" s="6"/>
      <c r="T213" s="6"/>
      <c r="U213" s="6"/>
      <c r="V213" s="6"/>
      <c r="W213" s="6"/>
      <c r="X213" s="6"/>
      <c r="Y213" s="6"/>
      <c r="Z213" s="6"/>
    </row>
    <row r="214" spans="1:26" ht="18.75" customHeight="1" x14ac:dyDescent="0.3">
      <c r="A214" s="218" t="s">
        <v>76</v>
      </c>
      <c r="B214" s="243"/>
      <c r="C214" s="179"/>
      <c r="D214" s="220"/>
      <c r="E214" s="220"/>
      <c r="F214" s="221"/>
      <c r="G214" s="156"/>
      <c r="H214" s="220"/>
      <c r="I214" s="220"/>
      <c r="J214" s="221"/>
      <c r="K214" s="179"/>
      <c r="L214" s="220"/>
      <c r="M214" s="220"/>
      <c r="N214" s="221"/>
      <c r="O214" s="30"/>
      <c r="P214" s="32"/>
      <c r="Q214" s="32"/>
      <c r="R214" s="33"/>
      <c r="S214" s="6"/>
      <c r="T214" s="6"/>
      <c r="U214" s="6"/>
      <c r="V214" s="6"/>
      <c r="W214" s="6"/>
      <c r="X214" s="6"/>
      <c r="Y214" s="6"/>
      <c r="Z214" s="6"/>
    </row>
    <row r="215" spans="1:26" ht="18.75" customHeight="1" x14ac:dyDescent="0.3">
      <c r="A215" s="214" t="s">
        <v>11</v>
      </c>
      <c r="B215" s="104" t="s">
        <v>12</v>
      </c>
      <c r="C215" s="116">
        <v>277</v>
      </c>
      <c r="D215" s="19">
        <f>ROUND(C215/18,2)</f>
        <v>15.39</v>
      </c>
      <c r="E215" s="19"/>
      <c r="F215" s="20">
        <f>SUM(D215,E216:E217)</f>
        <v>15.39</v>
      </c>
      <c r="G215" s="105">
        <v>16</v>
      </c>
      <c r="H215" s="19">
        <f>ROUND(G215/18,2)</f>
        <v>0.89</v>
      </c>
      <c r="I215" s="19"/>
      <c r="J215" s="20">
        <f>SUM(H215,I216:I217)</f>
        <v>0.89</v>
      </c>
      <c r="K215" s="116"/>
      <c r="L215" s="19">
        <f>ROUND(K215/18,2)</f>
        <v>0</v>
      </c>
      <c r="M215" s="19"/>
      <c r="N215" s="20">
        <f>SUM(L215,M216:M217)</f>
        <v>0</v>
      </c>
      <c r="O215" s="21">
        <f>SUM(K215,G215,C215)</f>
        <v>293</v>
      </c>
      <c r="P215" s="22">
        <f>ROUND(O215/36,2)</f>
        <v>8.14</v>
      </c>
      <c r="Q215" s="22"/>
      <c r="R215" s="23">
        <f>SUM(P215,Q216:Q217)</f>
        <v>8.14</v>
      </c>
      <c r="S215" s="6"/>
      <c r="T215" s="6"/>
      <c r="U215" s="6"/>
      <c r="V215" s="6"/>
      <c r="W215" s="6"/>
      <c r="X215" s="6"/>
      <c r="Y215" s="6"/>
      <c r="Z215" s="6"/>
    </row>
    <row r="216" spans="1:26" ht="18.75" customHeight="1" x14ac:dyDescent="0.3">
      <c r="A216" s="225"/>
      <c r="B216" s="104" t="s">
        <v>13</v>
      </c>
      <c r="C216" s="116"/>
      <c r="D216" s="19">
        <f t="shared" ref="D216:D217" si="518">ROUND(C216/12,2)</f>
        <v>0</v>
      </c>
      <c r="E216" s="19">
        <f t="shared" ref="E216:E217" si="519">D216*1</f>
        <v>0</v>
      </c>
      <c r="F216" s="20"/>
      <c r="G216" s="105"/>
      <c r="H216" s="19">
        <f t="shared" ref="H216:H217" si="520">ROUND(G216/12,2)</f>
        <v>0</v>
      </c>
      <c r="I216" s="19">
        <f t="shared" ref="I216:I217" si="521">H216*1</f>
        <v>0</v>
      </c>
      <c r="J216" s="20"/>
      <c r="K216" s="116"/>
      <c r="L216" s="19">
        <f t="shared" ref="L216:L217" si="522">ROUND(K216/12,2)</f>
        <v>0</v>
      </c>
      <c r="M216" s="19">
        <f t="shared" ref="M216:M217" si="523">L216*1</f>
        <v>0</v>
      </c>
      <c r="N216" s="20"/>
      <c r="O216" s="21">
        <f>SUM(K216,G216,C216)</f>
        <v>0</v>
      </c>
      <c r="P216" s="22">
        <f t="shared" ref="P216:P217" si="524">ROUND(O216/24,2)</f>
        <v>0</v>
      </c>
      <c r="Q216" s="22">
        <f t="shared" ref="Q216:Q217" si="525">P216*1</f>
        <v>0</v>
      </c>
      <c r="R216" s="23"/>
      <c r="S216" s="6"/>
      <c r="T216" s="6"/>
      <c r="U216" s="6"/>
      <c r="V216" s="6"/>
      <c r="W216" s="6"/>
      <c r="X216" s="6"/>
      <c r="Y216" s="6"/>
      <c r="Z216" s="6"/>
    </row>
    <row r="217" spans="1:26" ht="18.75" customHeight="1" thickBot="1" x14ac:dyDescent="0.35">
      <c r="A217" s="230"/>
      <c r="B217" s="106" t="s">
        <v>14</v>
      </c>
      <c r="C217" s="175"/>
      <c r="D217" s="25">
        <f t="shared" si="518"/>
        <v>0</v>
      </c>
      <c r="E217" s="25">
        <f t="shared" si="519"/>
        <v>0</v>
      </c>
      <c r="F217" s="26"/>
      <c r="G217" s="107"/>
      <c r="H217" s="25">
        <f t="shared" si="520"/>
        <v>0</v>
      </c>
      <c r="I217" s="25">
        <f t="shared" si="521"/>
        <v>0</v>
      </c>
      <c r="J217" s="26"/>
      <c r="K217" s="175"/>
      <c r="L217" s="25">
        <f t="shared" si="522"/>
        <v>0</v>
      </c>
      <c r="M217" s="25">
        <f t="shared" si="523"/>
        <v>0</v>
      </c>
      <c r="N217" s="26"/>
      <c r="O217" s="27">
        <f>SUM(K217,G217,C217)</f>
        <v>0</v>
      </c>
      <c r="P217" s="28">
        <f t="shared" si="524"/>
        <v>0</v>
      </c>
      <c r="Q217" s="28">
        <f t="shared" si="525"/>
        <v>0</v>
      </c>
      <c r="R217" s="29"/>
      <c r="S217" s="6"/>
      <c r="T217" s="6"/>
      <c r="U217" s="6"/>
      <c r="V217" s="6"/>
      <c r="W217" s="6"/>
      <c r="X217" s="6"/>
      <c r="Y217" s="6"/>
      <c r="Z217" s="6"/>
    </row>
    <row r="218" spans="1:26" ht="18.75" customHeight="1" x14ac:dyDescent="0.3">
      <c r="A218" s="218" t="s">
        <v>77</v>
      </c>
      <c r="B218" s="243"/>
      <c r="C218" s="176"/>
      <c r="D218" s="220"/>
      <c r="E218" s="220"/>
      <c r="F218" s="221"/>
      <c r="G218" s="110"/>
      <c r="H218" s="220"/>
      <c r="I218" s="220"/>
      <c r="J218" s="221"/>
      <c r="K218" s="176"/>
      <c r="L218" s="220"/>
      <c r="M218" s="220"/>
      <c r="N218" s="221"/>
      <c r="O218" s="34"/>
      <c r="P218" s="32"/>
      <c r="Q218" s="32"/>
      <c r="R218" s="33"/>
      <c r="S218" s="6"/>
      <c r="T218" s="6"/>
      <c r="U218" s="6"/>
      <c r="V218" s="6"/>
      <c r="W218" s="6"/>
      <c r="X218" s="6"/>
      <c r="Y218" s="6"/>
      <c r="Z218" s="6"/>
    </row>
    <row r="219" spans="1:26" ht="18.75" customHeight="1" x14ac:dyDescent="0.3">
      <c r="A219" s="214" t="s">
        <v>78</v>
      </c>
      <c r="B219" s="104" t="s">
        <v>12</v>
      </c>
      <c r="C219" s="116"/>
      <c r="D219" s="19">
        <f>ROUND(C219/18,2)</f>
        <v>0</v>
      </c>
      <c r="E219" s="19"/>
      <c r="F219" s="20">
        <f>SUM(D219,E220:E221)</f>
        <v>0</v>
      </c>
      <c r="G219" s="105"/>
      <c r="H219" s="19">
        <f>ROUND(G219/18,2)</f>
        <v>0</v>
      </c>
      <c r="I219" s="19"/>
      <c r="J219" s="20">
        <f>SUM(H219,I220:I221)</f>
        <v>0</v>
      </c>
      <c r="K219" s="116"/>
      <c r="L219" s="19">
        <f>ROUND(K219/18,2)</f>
        <v>0</v>
      </c>
      <c r="M219" s="19"/>
      <c r="N219" s="20">
        <f>SUM(L219,M220:M221)</f>
        <v>0</v>
      </c>
      <c r="O219" s="21">
        <f t="shared" ref="O219:O236" si="526">SUM(K219,G219,C219)</f>
        <v>0</v>
      </c>
      <c r="P219" s="22">
        <f>ROUND(O219/36,2)</f>
        <v>0</v>
      </c>
      <c r="Q219" s="22"/>
      <c r="R219" s="23">
        <f>SUM(P219,Q220:Q221)</f>
        <v>0</v>
      </c>
      <c r="S219" s="6"/>
      <c r="T219" s="6"/>
      <c r="U219" s="6"/>
      <c r="V219" s="6"/>
      <c r="W219" s="6"/>
      <c r="X219" s="6"/>
      <c r="Y219" s="6"/>
      <c r="Z219" s="6"/>
    </row>
    <row r="220" spans="1:26" ht="18.75" customHeight="1" x14ac:dyDescent="0.3">
      <c r="A220" s="225"/>
      <c r="B220" s="104" t="s">
        <v>13</v>
      </c>
      <c r="C220" s="116"/>
      <c r="D220" s="19">
        <f t="shared" ref="D220:D221" si="527">ROUND(C220/12,2)</f>
        <v>0</v>
      </c>
      <c r="E220" s="19">
        <f t="shared" ref="E220:E221" si="528">D220*1</f>
        <v>0</v>
      </c>
      <c r="F220" s="20"/>
      <c r="G220" s="105"/>
      <c r="H220" s="19">
        <f t="shared" ref="H220:H221" si="529">ROUND(G220/12,2)</f>
        <v>0</v>
      </c>
      <c r="I220" s="19">
        <f t="shared" ref="I220:I221" si="530">H220*1</f>
        <v>0</v>
      </c>
      <c r="J220" s="20"/>
      <c r="K220" s="116"/>
      <c r="L220" s="19">
        <f t="shared" ref="L220:L221" si="531">ROUND(K220/12,2)</f>
        <v>0</v>
      </c>
      <c r="M220" s="19">
        <f t="shared" ref="M220:M221" si="532">L220*1</f>
        <v>0</v>
      </c>
      <c r="N220" s="20"/>
      <c r="O220" s="21">
        <f t="shared" si="526"/>
        <v>0</v>
      </c>
      <c r="P220" s="22">
        <f t="shared" ref="P220:P221" si="533">ROUND(O220/24,2)</f>
        <v>0</v>
      </c>
      <c r="Q220" s="22">
        <f t="shared" ref="Q220:Q221" si="534">P220*1</f>
        <v>0</v>
      </c>
      <c r="R220" s="23"/>
      <c r="S220" s="6"/>
      <c r="T220" s="6"/>
      <c r="U220" s="6"/>
      <c r="V220" s="6"/>
      <c r="W220" s="6"/>
      <c r="X220" s="6"/>
      <c r="Y220" s="6"/>
      <c r="Z220" s="6"/>
    </row>
    <row r="221" spans="1:26" ht="18.75" customHeight="1" x14ac:dyDescent="0.3">
      <c r="A221" s="225"/>
      <c r="B221" s="104" t="s">
        <v>14</v>
      </c>
      <c r="C221" s="116"/>
      <c r="D221" s="19">
        <f t="shared" si="527"/>
        <v>0</v>
      </c>
      <c r="E221" s="19">
        <f t="shared" si="528"/>
        <v>0</v>
      </c>
      <c r="F221" s="20"/>
      <c r="G221" s="105"/>
      <c r="H221" s="19">
        <f t="shared" si="529"/>
        <v>0</v>
      </c>
      <c r="I221" s="19">
        <f t="shared" si="530"/>
        <v>0</v>
      </c>
      <c r="J221" s="20"/>
      <c r="K221" s="116"/>
      <c r="L221" s="19">
        <f t="shared" si="531"/>
        <v>0</v>
      </c>
      <c r="M221" s="19">
        <f t="shared" si="532"/>
        <v>0</v>
      </c>
      <c r="N221" s="20"/>
      <c r="O221" s="21">
        <f t="shared" si="526"/>
        <v>0</v>
      </c>
      <c r="P221" s="22">
        <f t="shared" si="533"/>
        <v>0</v>
      </c>
      <c r="Q221" s="22">
        <f t="shared" si="534"/>
        <v>0</v>
      </c>
      <c r="R221" s="23"/>
      <c r="S221" s="6"/>
      <c r="T221" s="6"/>
      <c r="U221" s="6"/>
      <c r="V221" s="6"/>
      <c r="W221" s="6"/>
      <c r="X221" s="6"/>
      <c r="Y221" s="6"/>
      <c r="Z221" s="6"/>
    </row>
    <row r="222" spans="1:26" ht="18.75" customHeight="1" x14ac:dyDescent="0.3">
      <c r="A222" s="214" t="s">
        <v>79</v>
      </c>
      <c r="B222" s="104" t="s">
        <v>12</v>
      </c>
      <c r="C222" s="116">
        <v>1150</v>
      </c>
      <c r="D222" s="19">
        <f>ROUND(C222/18,2)</f>
        <v>63.89</v>
      </c>
      <c r="E222" s="19"/>
      <c r="F222" s="20">
        <f>SUM(D222,E223:E224)</f>
        <v>94.89</v>
      </c>
      <c r="G222" s="105">
        <v>70</v>
      </c>
      <c r="H222" s="19">
        <f>ROUND(G222/18,2)</f>
        <v>3.89</v>
      </c>
      <c r="I222" s="19"/>
      <c r="J222" s="20">
        <f>SUM(H222,I223:I224)</f>
        <v>19.89</v>
      </c>
      <c r="K222" s="116"/>
      <c r="L222" s="19">
        <f>ROUND(K222/18,2)</f>
        <v>0</v>
      </c>
      <c r="M222" s="19"/>
      <c r="N222" s="20">
        <f>SUM(L222,M223:M224)</f>
        <v>13.25</v>
      </c>
      <c r="O222" s="21">
        <f t="shared" si="526"/>
        <v>1220</v>
      </c>
      <c r="P222" s="22">
        <f>ROUND(O222/36,2)</f>
        <v>33.89</v>
      </c>
      <c r="Q222" s="22"/>
      <c r="R222" s="23">
        <f>SUM(P222,Q223:Q224)</f>
        <v>64.02</v>
      </c>
      <c r="S222" s="6"/>
      <c r="T222" s="6"/>
      <c r="U222" s="6"/>
      <c r="V222" s="6"/>
      <c r="W222" s="6"/>
      <c r="X222" s="6"/>
      <c r="Y222" s="6"/>
      <c r="Z222" s="6"/>
    </row>
    <row r="223" spans="1:26" ht="18.75" customHeight="1" x14ac:dyDescent="0.3">
      <c r="A223" s="225"/>
      <c r="B223" s="104" t="s">
        <v>13</v>
      </c>
      <c r="C223" s="116">
        <v>372</v>
      </c>
      <c r="D223" s="19">
        <f t="shared" ref="D223:D224" si="535">ROUND(C223/12,2)</f>
        <v>31</v>
      </c>
      <c r="E223" s="19">
        <f>D223*1</f>
        <v>31</v>
      </c>
      <c r="F223" s="20"/>
      <c r="G223" s="105">
        <v>192</v>
      </c>
      <c r="H223" s="19">
        <f t="shared" ref="H223:H224" si="536">ROUND(G223/12,2)</f>
        <v>16</v>
      </c>
      <c r="I223" s="19">
        <f t="shared" ref="I223:I224" si="537">H223*1</f>
        <v>16</v>
      </c>
      <c r="J223" s="20"/>
      <c r="K223" s="116">
        <v>159</v>
      </c>
      <c r="L223" s="19">
        <f t="shared" ref="L223:L224" si="538">ROUND(K223/12,2)</f>
        <v>13.25</v>
      </c>
      <c r="M223" s="19">
        <f>L223*1</f>
        <v>13.25</v>
      </c>
      <c r="N223" s="20"/>
      <c r="O223" s="21">
        <f t="shared" si="526"/>
        <v>723</v>
      </c>
      <c r="P223" s="22">
        <f t="shared" ref="P223:P224" si="539">ROUND(O223/24,2)</f>
        <v>30.13</v>
      </c>
      <c r="Q223" s="22">
        <f t="shared" ref="Q223:Q224" si="540">P223*1</f>
        <v>30.13</v>
      </c>
      <c r="R223" s="23"/>
      <c r="S223" s="6"/>
      <c r="T223" s="6"/>
      <c r="U223" s="6"/>
      <c r="V223" s="6"/>
      <c r="W223" s="6"/>
      <c r="X223" s="6"/>
      <c r="Y223" s="6"/>
      <c r="Z223" s="6"/>
    </row>
    <row r="224" spans="1:26" ht="18.75" customHeight="1" x14ac:dyDescent="0.3">
      <c r="A224" s="225"/>
      <c r="B224" s="104" t="s">
        <v>14</v>
      </c>
      <c r="C224" s="116"/>
      <c r="D224" s="19">
        <f t="shared" si="535"/>
        <v>0</v>
      </c>
      <c r="E224" s="19">
        <f t="shared" ref="E224" si="541">D224*1</f>
        <v>0</v>
      </c>
      <c r="F224" s="20"/>
      <c r="G224" s="105"/>
      <c r="H224" s="19">
        <f t="shared" si="536"/>
        <v>0</v>
      </c>
      <c r="I224" s="19">
        <f t="shared" si="537"/>
        <v>0</v>
      </c>
      <c r="J224" s="20"/>
      <c r="K224" s="116"/>
      <c r="L224" s="19">
        <f t="shared" si="538"/>
        <v>0</v>
      </c>
      <c r="M224" s="19">
        <f t="shared" ref="M224" si="542">L224*1</f>
        <v>0</v>
      </c>
      <c r="N224" s="20"/>
      <c r="O224" s="21">
        <f t="shared" si="526"/>
        <v>0</v>
      </c>
      <c r="P224" s="22">
        <f t="shared" si="539"/>
        <v>0</v>
      </c>
      <c r="Q224" s="22">
        <f t="shared" si="540"/>
        <v>0</v>
      </c>
      <c r="R224" s="23"/>
      <c r="S224" s="6"/>
      <c r="T224" s="6"/>
      <c r="U224" s="6"/>
      <c r="V224" s="6"/>
      <c r="W224" s="6"/>
      <c r="X224" s="6"/>
      <c r="Y224" s="6"/>
      <c r="Z224" s="6"/>
    </row>
    <row r="225" spans="1:26" ht="18.75" customHeight="1" x14ac:dyDescent="0.3">
      <c r="A225" s="214" t="s">
        <v>80</v>
      </c>
      <c r="B225" s="104" t="s">
        <v>12</v>
      </c>
      <c r="C225" s="116"/>
      <c r="D225" s="19">
        <f>ROUND(C225/18,2)</f>
        <v>0</v>
      </c>
      <c r="E225" s="19"/>
      <c r="F225" s="20">
        <f>SUM(D225,E226:E227)</f>
        <v>31.17</v>
      </c>
      <c r="G225" s="105"/>
      <c r="H225" s="19">
        <f>ROUND(G225/18,2)</f>
        <v>0</v>
      </c>
      <c r="I225" s="19"/>
      <c r="J225" s="20">
        <f>SUM(H225,I226:I227)</f>
        <v>19.670000000000002</v>
      </c>
      <c r="K225" s="116"/>
      <c r="L225" s="19">
        <f>ROUND(K225/18,2)</f>
        <v>0</v>
      </c>
      <c r="M225" s="19"/>
      <c r="N225" s="20">
        <f>SUM(L225,M226:M227)</f>
        <v>6.25</v>
      </c>
      <c r="O225" s="21">
        <f t="shared" si="526"/>
        <v>0</v>
      </c>
      <c r="P225" s="22">
        <f>ROUND(O225/36,2)</f>
        <v>0</v>
      </c>
      <c r="Q225" s="22"/>
      <c r="R225" s="23">
        <f>SUM(P225,Q226:Q227)</f>
        <v>28.54</v>
      </c>
      <c r="S225" s="6"/>
      <c r="T225" s="6"/>
      <c r="U225" s="6"/>
      <c r="V225" s="6"/>
      <c r="W225" s="6"/>
      <c r="X225" s="6"/>
      <c r="Y225" s="6"/>
      <c r="Z225" s="6"/>
    </row>
    <row r="226" spans="1:26" ht="18.75" customHeight="1" x14ac:dyDescent="0.3">
      <c r="A226" s="225"/>
      <c r="B226" s="104" t="s">
        <v>13</v>
      </c>
      <c r="C226" s="116">
        <v>374</v>
      </c>
      <c r="D226" s="19">
        <f t="shared" ref="D226:D227" si="543">ROUND(C226/12,2)</f>
        <v>31.17</v>
      </c>
      <c r="E226" s="19">
        <f t="shared" ref="E226:E227" si="544">D226*1</f>
        <v>31.17</v>
      </c>
      <c r="F226" s="20"/>
      <c r="G226" s="105">
        <v>236</v>
      </c>
      <c r="H226" s="19">
        <f t="shared" ref="H226:H227" si="545">ROUND(G226/12,2)</f>
        <v>19.670000000000002</v>
      </c>
      <c r="I226" s="19">
        <f t="shared" ref="I226:I227" si="546">H226*1</f>
        <v>19.670000000000002</v>
      </c>
      <c r="J226" s="20"/>
      <c r="K226" s="116">
        <v>75</v>
      </c>
      <c r="L226" s="19">
        <f t="shared" ref="L226:L227" si="547">ROUND(K226/12,2)</f>
        <v>6.25</v>
      </c>
      <c r="M226" s="19">
        <f t="shared" ref="M226:M227" si="548">L226*1</f>
        <v>6.25</v>
      </c>
      <c r="N226" s="20"/>
      <c r="O226" s="21">
        <f t="shared" si="526"/>
        <v>685</v>
      </c>
      <c r="P226" s="22">
        <f t="shared" ref="P226:P227" si="549">ROUND(O226/24,2)</f>
        <v>28.54</v>
      </c>
      <c r="Q226" s="22">
        <f t="shared" ref="Q226:Q227" si="550">P226*1</f>
        <v>28.54</v>
      </c>
      <c r="R226" s="23"/>
      <c r="S226" s="6"/>
      <c r="T226" s="6"/>
      <c r="U226" s="6"/>
      <c r="V226" s="6"/>
      <c r="W226" s="6"/>
      <c r="X226" s="6"/>
      <c r="Y226" s="6"/>
      <c r="Z226" s="6"/>
    </row>
    <row r="227" spans="1:26" ht="18.75" customHeight="1" x14ac:dyDescent="0.3">
      <c r="A227" s="225"/>
      <c r="B227" s="104" t="s">
        <v>14</v>
      </c>
      <c r="C227" s="116"/>
      <c r="D227" s="19">
        <f t="shared" si="543"/>
        <v>0</v>
      </c>
      <c r="E227" s="19">
        <f t="shared" si="544"/>
        <v>0</v>
      </c>
      <c r="F227" s="20"/>
      <c r="G227" s="105"/>
      <c r="H227" s="19">
        <f t="shared" si="545"/>
        <v>0</v>
      </c>
      <c r="I227" s="19">
        <f t="shared" si="546"/>
        <v>0</v>
      </c>
      <c r="J227" s="20"/>
      <c r="K227" s="116"/>
      <c r="L227" s="19">
        <f t="shared" si="547"/>
        <v>0</v>
      </c>
      <c r="M227" s="19">
        <f t="shared" si="548"/>
        <v>0</v>
      </c>
      <c r="N227" s="20"/>
      <c r="O227" s="21">
        <f t="shared" si="526"/>
        <v>0</v>
      </c>
      <c r="P227" s="22">
        <f t="shared" si="549"/>
        <v>0</v>
      </c>
      <c r="Q227" s="22">
        <f t="shared" si="550"/>
        <v>0</v>
      </c>
      <c r="R227" s="23"/>
      <c r="S227" s="6"/>
      <c r="T227" s="6"/>
      <c r="U227" s="6"/>
      <c r="V227" s="6"/>
      <c r="W227" s="6"/>
      <c r="X227" s="6"/>
      <c r="Y227" s="6"/>
      <c r="Z227" s="6"/>
    </row>
    <row r="228" spans="1:26" ht="18.75" customHeight="1" x14ac:dyDescent="0.3">
      <c r="A228" s="214" t="s">
        <v>81</v>
      </c>
      <c r="B228" s="104" t="s">
        <v>12</v>
      </c>
      <c r="C228" s="116"/>
      <c r="D228" s="19">
        <f>ROUND(C228/18,2)</f>
        <v>0</v>
      </c>
      <c r="E228" s="19"/>
      <c r="F228" s="20">
        <f>SUM(D228,E229:E230)</f>
        <v>0</v>
      </c>
      <c r="G228" s="105"/>
      <c r="H228" s="19">
        <f>ROUND(G228/18,2)</f>
        <v>0</v>
      </c>
      <c r="I228" s="19"/>
      <c r="J228" s="20">
        <f>SUM(H228,I229:I230)</f>
        <v>0</v>
      </c>
      <c r="K228" s="116"/>
      <c r="L228" s="19">
        <f>ROUND(K228/18,2)</f>
        <v>0</v>
      </c>
      <c r="M228" s="19"/>
      <c r="N228" s="20">
        <f>SUM(L228,M229:M230)</f>
        <v>0</v>
      </c>
      <c r="O228" s="21">
        <f t="shared" si="526"/>
        <v>0</v>
      </c>
      <c r="P228" s="22">
        <f>ROUND(O228/36,2)</f>
        <v>0</v>
      </c>
      <c r="Q228" s="22"/>
      <c r="R228" s="23">
        <f>SUM(P228,Q229:Q230)</f>
        <v>0</v>
      </c>
      <c r="S228" s="6"/>
      <c r="T228" s="6"/>
      <c r="U228" s="6"/>
      <c r="V228" s="6"/>
      <c r="W228" s="6"/>
      <c r="X228" s="6"/>
      <c r="Y228" s="6"/>
      <c r="Z228" s="6"/>
    </row>
    <row r="229" spans="1:26" ht="18.75" customHeight="1" x14ac:dyDescent="0.3">
      <c r="A229" s="225"/>
      <c r="B229" s="104" t="s">
        <v>13</v>
      </c>
      <c r="C229" s="116"/>
      <c r="D229" s="19">
        <f t="shared" ref="D229:D230" si="551">ROUND(C229/12,2)</f>
        <v>0</v>
      </c>
      <c r="E229" s="19">
        <f t="shared" ref="E229:E230" si="552">D229*1</f>
        <v>0</v>
      </c>
      <c r="F229" s="20"/>
      <c r="G229" s="105"/>
      <c r="H229" s="19">
        <f t="shared" ref="H229:H230" si="553">ROUND(G229/12,2)</f>
        <v>0</v>
      </c>
      <c r="I229" s="19">
        <f t="shared" ref="I229:I230" si="554">H229*1</f>
        <v>0</v>
      </c>
      <c r="J229" s="20"/>
      <c r="K229" s="116"/>
      <c r="L229" s="19">
        <f t="shared" ref="L229:L230" si="555">ROUND(K229/12,2)</f>
        <v>0</v>
      </c>
      <c r="M229" s="19">
        <f t="shared" ref="M229:M230" si="556">L229*1</f>
        <v>0</v>
      </c>
      <c r="N229" s="20"/>
      <c r="O229" s="21">
        <f t="shared" si="526"/>
        <v>0</v>
      </c>
      <c r="P229" s="22">
        <f t="shared" ref="P229:P230" si="557">ROUND(O229/24,2)</f>
        <v>0</v>
      </c>
      <c r="Q229" s="22">
        <f t="shared" ref="Q229:Q230" si="558">P229*1</f>
        <v>0</v>
      </c>
      <c r="R229" s="23"/>
      <c r="S229" s="6"/>
      <c r="T229" s="6"/>
      <c r="U229" s="6"/>
      <c r="V229" s="6"/>
      <c r="W229" s="6"/>
      <c r="X229" s="6"/>
      <c r="Y229" s="6"/>
      <c r="Z229" s="6"/>
    </row>
    <row r="230" spans="1:26" ht="18.75" customHeight="1" x14ac:dyDescent="0.3">
      <c r="A230" s="225"/>
      <c r="B230" s="104" t="s">
        <v>14</v>
      </c>
      <c r="C230" s="116"/>
      <c r="D230" s="19">
        <f t="shared" si="551"/>
        <v>0</v>
      </c>
      <c r="E230" s="19">
        <f t="shared" si="552"/>
        <v>0</v>
      </c>
      <c r="F230" s="20"/>
      <c r="G230" s="105"/>
      <c r="H230" s="19">
        <f t="shared" si="553"/>
        <v>0</v>
      </c>
      <c r="I230" s="19">
        <f t="shared" si="554"/>
        <v>0</v>
      </c>
      <c r="J230" s="20"/>
      <c r="K230" s="116"/>
      <c r="L230" s="19">
        <f t="shared" si="555"/>
        <v>0</v>
      </c>
      <c r="M230" s="19">
        <f t="shared" si="556"/>
        <v>0</v>
      </c>
      <c r="N230" s="20"/>
      <c r="O230" s="21">
        <f t="shared" si="526"/>
        <v>0</v>
      </c>
      <c r="P230" s="22">
        <f t="shared" si="557"/>
        <v>0</v>
      </c>
      <c r="Q230" s="22">
        <f t="shared" si="558"/>
        <v>0</v>
      </c>
      <c r="R230" s="23"/>
      <c r="S230" s="6"/>
      <c r="T230" s="6"/>
      <c r="U230" s="6"/>
      <c r="V230" s="6"/>
      <c r="W230" s="6"/>
      <c r="X230" s="6"/>
      <c r="Y230" s="6"/>
      <c r="Z230" s="6"/>
    </row>
    <row r="231" spans="1:26" ht="18.75" customHeight="1" x14ac:dyDescent="0.3">
      <c r="A231" s="214" t="s">
        <v>82</v>
      </c>
      <c r="B231" s="104" t="s">
        <v>12</v>
      </c>
      <c r="C231" s="116"/>
      <c r="D231" s="19">
        <f>ROUND(C231/18,2)</f>
        <v>0</v>
      </c>
      <c r="E231" s="19"/>
      <c r="F231" s="20">
        <f>SUM(D231,E232:E233)</f>
        <v>0</v>
      </c>
      <c r="G231" s="105"/>
      <c r="H231" s="19">
        <f>ROUND(G231/18,2)</f>
        <v>0</v>
      </c>
      <c r="I231" s="19"/>
      <c r="J231" s="20">
        <f>SUM(H231,I232:I233)</f>
        <v>0</v>
      </c>
      <c r="K231" s="116"/>
      <c r="L231" s="19">
        <f>ROUND(K231/18,2)</f>
        <v>0</v>
      </c>
      <c r="M231" s="19"/>
      <c r="N231" s="20">
        <f>SUM(L231,M232:M233)</f>
        <v>0</v>
      </c>
      <c r="O231" s="21">
        <f t="shared" si="526"/>
        <v>0</v>
      </c>
      <c r="P231" s="22">
        <f>ROUND(O231/36,2)</f>
        <v>0</v>
      </c>
      <c r="Q231" s="22"/>
      <c r="R231" s="23">
        <f>SUM(P231,Q232:Q233)</f>
        <v>0</v>
      </c>
      <c r="S231" s="6"/>
      <c r="T231" s="6"/>
      <c r="U231" s="6"/>
      <c r="V231" s="6"/>
      <c r="W231" s="6"/>
      <c r="X231" s="6"/>
      <c r="Y231" s="6"/>
      <c r="Z231" s="6"/>
    </row>
    <row r="232" spans="1:26" ht="18.75" customHeight="1" x14ac:dyDescent="0.3">
      <c r="A232" s="225"/>
      <c r="B232" s="104" t="s">
        <v>13</v>
      </c>
      <c r="C232" s="116"/>
      <c r="D232" s="19">
        <f t="shared" ref="D232:D233" si="559">ROUND(C232/12,2)</f>
        <v>0</v>
      </c>
      <c r="E232" s="19">
        <f t="shared" ref="E232:E233" si="560">D232*1</f>
        <v>0</v>
      </c>
      <c r="F232" s="20"/>
      <c r="G232" s="105"/>
      <c r="H232" s="19">
        <f t="shared" ref="H232:H233" si="561">ROUND(G232/12,2)</f>
        <v>0</v>
      </c>
      <c r="I232" s="19">
        <f t="shared" ref="I232:I233" si="562">H232*1</f>
        <v>0</v>
      </c>
      <c r="J232" s="20"/>
      <c r="K232" s="116"/>
      <c r="L232" s="19">
        <f t="shared" ref="L232:L233" si="563">ROUND(K232/12,2)</f>
        <v>0</v>
      </c>
      <c r="M232" s="19">
        <f t="shared" ref="M232:M233" si="564">L232*1</f>
        <v>0</v>
      </c>
      <c r="N232" s="20"/>
      <c r="O232" s="21">
        <f t="shared" si="526"/>
        <v>0</v>
      </c>
      <c r="P232" s="22">
        <f t="shared" ref="P232:P233" si="565">ROUND(O232/24,2)</f>
        <v>0</v>
      </c>
      <c r="Q232" s="22">
        <f t="shared" ref="Q232:Q233" si="566">P232*1</f>
        <v>0</v>
      </c>
      <c r="R232" s="23"/>
      <c r="S232" s="6"/>
      <c r="T232" s="6"/>
      <c r="U232" s="6"/>
      <c r="V232" s="6"/>
      <c r="W232" s="6"/>
      <c r="X232" s="6"/>
      <c r="Y232" s="6"/>
      <c r="Z232" s="6"/>
    </row>
    <row r="233" spans="1:26" ht="18.75" customHeight="1" x14ac:dyDescent="0.3">
      <c r="A233" s="225"/>
      <c r="B233" s="104" t="s">
        <v>14</v>
      </c>
      <c r="C233" s="116"/>
      <c r="D233" s="19">
        <f t="shared" si="559"/>
        <v>0</v>
      </c>
      <c r="E233" s="19">
        <f t="shared" si="560"/>
        <v>0</v>
      </c>
      <c r="F233" s="20"/>
      <c r="G233" s="105"/>
      <c r="H233" s="19">
        <f t="shared" si="561"/>
        <v>0</v>
      </c>
      <c r="I233" s="19">
        <f t="shared" si="562"/>
        <v>0</v>
      </c>
      <c r="J233" s="20"/>
      <c r="K233" s="116"/>
      <c r="L233" s="19">
        <f t="shared" si="563"/>
        <v>0</v>
      </c>
      <c r="M233" s="19">
        <f t="shared" si="564"/>
        <v>0</v>
      </c>
      <c r="N233" s="20"/>
      <c r="O233" s="21">
        <f t="shared" si="526"/>
        <v>0</v>
      </c>
      <c r="P233" s="22">
        <f t="shared" si="565"/>
        <v>0</v>
      </c>
      <c r="Q233" s="22">
        <f t="shared" si="566"/>
        <v>0</v>
      </c>
      <c r="R233" s="23"/>
      <c r="S233" s="6"/>
      <c r="T233" s="6"/>
      <c r="U233" s="6"/>
      <c r="V233" s="6"/>
      <c r="W233" s="6"/>
      <c r="X233" s="6"/>
      <c r="Y233" s="6"/>
      <c r="Z233" s="6"/>
    </row>
    <row r="234" spans="1:26" ht="18.75" customHeight="1" x14ac:dyDescent="0.3">
      <c r="A234" s="226" t="s">
        <v>26</v>
      </c>
      <c r="B234" s="108" t="s">
        <v>12</v>
      </c>
      <c r="C234" s="113">
        <f t="shared" ref="C234:C236" si="567">SUM(C219,C222,C225,C228,C231)</f>
        <v>1150</v>
      </c>
      <c r="D234" s="36">
        <f>ROUND(C234/18,2)</f>
        <v>63.89</v>
      </c>
      <c r="E234" s="36"/>
      <c r="F234" s="37">
        <f>SUM(D234,E235:E236)</f>
        <v>126.06</v>
      </c>
      <c r="G234" s="113">
        <f t="shared" ref="G234:G236" si="568">SUM(G219,G222,G225,G228,G231)</f>
        <v>70</v>
      </c>
      <c r="H234" s="36">
        <f>ROUND(G234/18,2)</f>
        <v>3.89</v>
      </c>
      <c r="I234" s="36"/>
      <c r="J234" s="37">
        <f>SUM(H234,I235:I236)</f>
        <v>39.56</v>
      </c>
      <c r="K234" s="113">
        <f t="shared" ref="K234:K236" si="569">SUM(K219,K222,K225,K228,K231)</f>
        <v>0</v>
      </c>
      <c r="L234" s="36">
        <f>ROUND(K234/18,2)</f>
        <v>0</v>
      </c>
      <c r="M234" s="36"/>
      <c r="N234" s="37">
        <f>SUM(L234,M235:M236)</f>
        <v>19.5</v>
      </c>
      <c r="O234" s="38">
        <f t="shared" si="526"/>
        <v>1220</v>
      </c>
      <c r="P234" s="39">
        <f>ROUND(O234/36,2)</f>
        <v>33.89</v>
      </c>
      <c r="Q234" s="39"/>
      <c r="R234" s="23">
        <f>SUM(P234,Q235:Q236)</f>
        <v>92.56</v>
      </c>
      <c r="S234" s="6"/>
      <c r="T234" s="6"/>
      <c r="U234" s="6"/>
      <c r="V234" s="6"/>
      <c r="W234" s="6"/>
      <c r="X234" s="6"/>
      <c r="Y234" s="6"/>
      <c r="Z234" s="6"/>
    </row>
    <row r="235" spans="1:26" ht="18.75" customHeight="1" x14ac:dyDescent="0.3">
      <c r="A235" s="229"/>
      <c r="B235" s="108" t="s">
        <v>13</v>
      </c>
      <c r="C235" s="113">
        <f t="shared" si="567"/>
        <v>746</v>
      </c>
      <c r="D235" s="36">
        <f t="shared" ref="D235:D236" si="570">ROUND(C235/12,2)</f>
        <v>62.17</v>
      </c>
      <c r="E235" s="36">
        <f t="shared" ref="E235:E236" si="571">D235*1</f>
        <v>62.17</v>
      </c>
      <c r="F235" s="37"/>
      <c r="G235" s="113">
        <f t="shared" si="568"/>
        <v>428</v>
      </c>
      <c r="H235" s="36">
        <f t="shared" ref="H235:H236" si="572">ROUND(G235/12,2)</f>
        <v>35.67</v>
      </c>
      <c r="I235" s="36">
        <f t="shared" ref="I235:I236" si="573">H235*1</f>
        <v>35.67</v>
      </c>
      <c r="J235" s="37"/>
      <c r="K235" s="113">
        <f t="shared" si="569"/>
        <v>234</v>
      </c>
      <c r="L235" s="36">
        <f t="shared" ref="L235:L236" si="574">ROUND(K235/12,2)</f>
        <v>19.5</v>
      </c>
      <c r="M235" s="36">
        <f t="shared" ref="M235:M236" si="575">L235*1</f>
        <v>19.5</v>
      </c>
      <c r="N235" s="37"/>
      <c r="O235" s="38">
        <f t="shared" si="526"/>
        <v>1408</v>
      </c>
      <c r="P235" s="39">
        <f t="shared" ref="P235:P236" si="576">ROUND(O235/24,2)</f>
        <v>58.67</v>
      </c>
      <c r="Q235" s="39">
        <f t="shared" ref="Q235:Q236" si="577">P235*1</f>
        <v>58.67</v>
      </c>
      <c r="R235" s="23"/>
      <c r="S235" s="6"/>
      <c r="T235" s="6"/>
      <c r="U235" s="6"/>
      <c r="V235" s="6"/>
      <c r="W235" s="6"/>
      <c r="X235" s="6"/>
      <c r="Y235" s="6"/>
      <c r="Z235" s="6"/>
    </row>
    <row r="236" spans="1:26" ht="18.75" customHeight="1" thickBot="1" x14ac:dyDescent="0.35">
      <c r="A236" s="230"/>
      <c r="B236" s="109" t="s">
        <v>14</v>
      </c>
      <c r="C236" s="114">
        <f t="shared" si="567"/>
        <v>0</v>
      </c>
      <c r="D236" s="41">
        <f t="shared" si="570"/>
        <v>0</v>
      </c>
      <c r="E236" s="41">
        <f t="shared" si="571"/>
        <v>0</v>
      </c>
      <c r="F236" s="42"/>
      <c r="G236" s="114">
        <f t="shared" si="568"/>
        <v>0</v>
      </c>
      <c r="H236" s="41">
        <f t="shared" si="572"/>
        <v>0</v>
      </c>
      <c r="I236" s="41">
        <f t="shared" si="573"/>
        <v>0</v>
      </c>
      <c r="J236" s="42"/>
      <c r="K236" s="114">
        <f t="shared" si="569"/>
        <v>0</v>
      </c>
      <c r="L236" s="41">
        <f t="shared" si="574"/>
        <v>0</v>
      </c>
      <c r="M236" s="41">
        <f t="shared" si="575"/>
        <v>0</v>
      </c>
      <c r="N236" s="42"/>
      <c r="O236" s="43">
        <f t="shared" si="526"/>
        <v>0</v>
      </c>
      <c r="P236" s="44">
        <f t="shared" si="576"/>
        <v>0</v>
      </c>
      <c r="Q236" s="44">
        <f t="shared" si="577"/>
        <v>0</v>
      </c>
      <c r="R236" s="29"/>
      <c r="S236" s="6"/>
      <c r="T236" s="6"/>
      <c r="U236" s="6"/>
      <c r="V236" s="6"/>
      <c r="W236" s="6"/>
      <c r="X236" s="6"/>
      <c r="Y236" s="6"/>
      <c r="Z236" s="6"/>
    </row>
    <row r="237" spans="1:26" ht="18.75" customHeight="1" x14ac:dyDescent="0.3">
      <c r="A237" s="218" t="s">
        <v>84</v>
      </c>
      <c r="B237" s="243"/>
      <c r="C237" s="176"/>
      <c r="D237" s="220"/>
      <c r="E237" s="220"/>
      <c r="F237" s="221"/>
      <c r="G237" s="110"/>
      <c r="H237" s="220"/>
      <c r="I237" s="220"/>
      <c r="J237" s="221"/>
      <c r="K237" s="176"/>
      <c r="L237" s="220"/>
      <c r="M237" s="220"/>
      <c r="N237" s="221"/>
      <c r="O237" s="34"/>
      <c r="P237" s="32"/>
      <c r="Q237" s="32"/>
      <c r="R237" s="33"/>
      <c r="S237" s="6"/>
      <c r="T237" s="6"/>
      <c r="U237" s="6"/>
      <c r="V237" s="6"/>
      <c r="W237" s="6"/>
      <c r="X237" s="6"/>
      <c r="Y237" s="6"/>
      <c r="Z237" s="6"/>
    </row>
    <row r="238" spans="1:26" ht="18.75" customHeight="1" x14ac:dyDescent="0.3">
      <c r="A238" s="214" t="s">
        <v>11</v>
      </c>
      <c r="B238" s="104" t="s">
        <v>12</v>
      </c>
      <c r="C238" s="116"/>
      <c r="D238" s="19">
        <f>ROUND(C238/18,2)</f>
        <v>0</v>
      </c>
      <c r="E238" s="19"/>
      <c r="F238" s="20">
        <f>SUM(D238,E239:E240)</f>
        <v>12.6</v>
      </c>
      <c r="G238" s="105"/>
      <c r="H238" s="19">
        <f>ROUND(G238/18,2)</f>
        <v>0</v>
      </c>
      <c r="I238" s="19"/>
      <c r="J238" s="20">
        <f>SUM(H238,I239:I240)</f>
        <v>9</v>
      </c>
      <c r="K238" s="116"/>
      <c r="L238" s="19">
        <f>ROUND(K238/18,2)</f>
        <v>0</v>
      </c>
      <c r="M238" s="19"/>
      <c r="N238" s="20">
        <f>SUM(L238,M239:M240)</f>
        <v>0</v>
      </c>
      <c r="O238" s="21">
        <f>SUM(K238,G238,C238)</f>
        <v>0</v>
      </c>
      <c r="P238" s="22">
        <f>ROUND(O238/36,2)</f>
        <v>0</v>
      </c>
      <c r="Q238" s="22"/>
      <c r="R238" s="23">
        <f>SUM(P238,Q239:Q240)</f>
        <v>10.8</v>
      </c>
      <c r="S238" s="6"/>
      <c r="T238" s="6"/>
      <c r="U238" s="6"/>
      <c r="V238" s="6"/>
      <c r="W238" s="6"/>
      <c r="X238" s="6"/>
      <c r="Y238" s="6"/>
      <c r="Z238" s="6"/>
    </row>
    <row r="239" spans="1:26" ht="18.75" customHeight="1" x14ac:dyDescent="0.3">
      <c r="A239" s="225"/>
      <c r="B239" s="104" t="s">
        <v>13</v>
      </c>
      <c r="C239" s="116">
        <v>84</v>
      </c>
      <c r="D239" s="19">
        <f t="shared" ref="D239:D240" si="578">ROUND(C239/12,2)</f>
        <v>7</v>
      </c>
      <c r="E239" s="19">
        <f t="shared" ref="E239:E240" si="579">D239*1.8</f>
        <v>12.6</v>
      </c>
      <c r="F239" s="20"/>
      <c r="G239" s="105">
        <v>60</v>
      </c>
      <c r="H239" s="19">
        <f t="shared" ref="H239:H240" si="580">ROUND(G239/12,2)</f>
        <v>5</v>
      </c>
      <c r="I239" s="19">
        <f t="shared" ref="I239:I240" si="581">H239*1.8</f>
        <v>9</v>
      </c>
      <c r="J239" s="20"/>
      <c r="K239" s="116"/>
      <c r="L239" s="19">
        <f t="shared" ref="L239:L240" si="582">ROUND(K239/12,2)</f>
        <v>0</v>
      </c>
      <c r="M239" s="19">
        <f t="shared" ref="M239:M240" si="583">L239*1.8</f>
        <v>0</v>
      </c>
      <c r="N239" s="20"/>
      <c r="O239" s="21">
        <f>SUM(K239,G239,C239)</f>
        <v>144</v>
      </c>
      <c r="P239" s="22">
        <f t="shared" ref="P239:P240" si="584">ROUND(O239/24,2)</f>
        <v>6</v>
      </c>
      <c r="Q239" s="22">
        <f t="shared" ref="Q239:Q240" si="585">P239*1.8</f>
        <v>10.8</v>
      </c>
      <c r="R239" s="23"/>
      <c r="S239" s="6"/>
      <c r="T239" s="6"/>
      <c r="U239" s="6"/>
      <c r="V239" s="6"/>
      <c r="W239" s="6"/>
      <c r="X239" s="6"/>
      <c r="Y239" s="6"/>
      <c r="Z239" s="6"/>
    </row>
    <row r="240" spans="1:26" ht="18.75" customHeight="1" thickBot="1" x14ac:dyDescent="0.35">
      <c r="A240" s="230"/>
      <c r="B240" s="106" t="s">
        <v>14</v>
      </c>
      <c r="C240" s="175"/>
      <c r="D240" s="25">
        <f t="shared" si="578"/>
        <v>0</v>
      </c>
      <c r="E240" s="25">
        <f t="shared" si="579"/>
        <v>0</v>
      </c>
      <c r="F240" s="26"/>
      <c r="G240" s="107"/>
      <c r="H240" s="25">
        <f t="shared" si="580"/>
        <v>0</v>
      </c>
      <c r="I240" s="25">
        <f t="shared" si="581"/>
        <v>0</v>
      </c>
      <c r="J240" s="26"/>
      <c r="K240" s="175"/>
      <c r="L240" s="25">
        <f t="shared" si="582"/>
        <v>0</v>
      </c>
      <c r="M240" s="25">
        <f t="shared" si="583"/>
        <v>0</v>
      </c>
      <c r="N240" s="26"/>
      <c r="O240" s="27">
        <f>SUM(K240,G240,C240)</f>
        <v>0</v>
      </c>
      <c r="P240" s="28">
        <f t="shared" si="584"/>
        <v>0</v>
      </c>
      <c r="Q240" s="28">
        <f t="shared" si="585"/>
        <v>0</v>
      </c>
      <c r="R240" s="29"/>
      <c r="S240" s="6"/>
      <c r="T240" s="6"/>
      <c r="U240" s="6"/>
      <c r="V240" s="6"/>
      <c r="W240" s="6"/>
      <c r="X240" s="6"/>
      <c r="Y240" s="6"/>
      <c r="Z240" s="6"/>
    </row>
    <row r="241" spans="1:26" ht="18.75" customHeight="1" x14ac:dyDescent="0.3">
      <c r="A241" s="66" t="s">
        <v>99</v>
      </c>
      <c r="B241" s="243"/>
      <c r="C241" s="179"/>
      <c r="D241" s="220"/>
      <c r="E241" s="220"/>
      <c r="F241" s="221"/>
      <c r="G241" s="156"/>
      <c r="H241" s="220"/>
      <c r="I241" s="220"/>
      <c r="J241" s="221"/>
      <c r="K241" s="179"/>
      <c r="L241" s="220"/>
      <c r="M241" s="220"/>
      <c r="N241" s="221"/>
      <c r="O241" s="34"/>
      <c r="P241" s="32"/>
      <c r="Q241" s="32"/>
      <c r="R241" s="33"/>
      <c r="S241" s="6"/>
      <c r="T241" s="6"/>
      <c r="U241" s="6"/>
      <c r="V241" s="6"/>
      <c r="W241" s="6"/>
      <c r="X241" s="6"/>
      <c r="Y241" s="6"/>
      <c r="Z241" s="6"/>
    </row>
    <row r="242" spans="1:26" ht="18.75" customHeight="1" x14ac:dyDescent="0.3">
      <c r="A242" s="214" t="s">
        <v>11</v>
      </c>
      <c r="B242" s="104" t="s">
        <v>12</v>
      </c>
      <c r="C242" s="116"/>
      <c r="D242" s="19">
        <f>ROUND(C242/18,2)</f>
        <v>0</v>
      </c>
      <c r="E242" s="19"/>
      <c r="F242" s="20">
        <f>SUM(D242,E243:E244)</f>
        <v>0</v>
      </c>
      <c r="G242" s="105"/>
      <c r="H242" s="19">
        <f>ROUND(G242/18,2)</f>
        <v>0</v>
      </c>
      <c r="I242" s="19"/>
      <c r="J242" s="20">
        <f>SUM(H242,I243:I244)</f>
        <v>0</v>
      </c>
      <c r="K242" s="116"/>
      <c r="L242" s="19">
        <f>ROUND(K242/18,2)</f>
        <v>0</v>
      </c>
      <c r="M242" s="19"/>
      <c r="N242" s="20">
        <f>SUM(L242,M243:M244)</f>
        <v>0</v>
      </c>
      <c r="O242" s="21">
        <f>SUM(K242,G242,C242)</f>
        <v>0</v>
      </c>
      <c r="P242" s="22">
        <f>ROUND(O242/36,2)</f>
        <v>0</v>
      </c>
      <c r="Q242" s="22"/>
      <c r="R242" s="23">
        <f>SUM(P242,Q243:Q244)</f>
        <v>0</v>
      </c>
      <c r="S242" s="6"/>
      <c r="T242" s="6"/>
      <c r="U242" s="6"/>
      <c r="V242" s="6"/>
      <c r="W242" s="6"/>
      <c r="X242" s="6"/>
      <c r="Y242" s="6"/>
      <c r="Z242" s="6"/>
    </row>
    <row r="243" spans="1:26" ht="18.75" customHeight="1" x14ac:dyDescent="0.3">
      <c r="A243" s="225"/>
      <c r="B243" s="104" t="s">
        <v>13</v>
      </c>
      <c r="C243" s="116"/>
      <c r="D243" s="19">
        <f t="shared" ref="D243:D244" si="586">ROUND(C243/12,2)</f>
        <v>0</v>
      </c>
      <c r="E243" s="19">
        <f t="shared" ref="E243:E244" si="587">D243*1.8</f>
        <v>0</v>
      </c>
      <c r="F243" s="20"/>
      <c r="G243" s="105"/>
      <c r="H243" s="19">
        <f t="shared" ref="H243:H244" si="588">ROUND(G243/12,2)</f>
        <v>0</v>
      </c>
      <c r="I243" s="19">
        <f t="shared" ref="I243:I244" si="589">H243*1.8</f>
        <v>0</v>
      </c>
      <c r="J243" s="20"/>
      <c r="K243" s="116"/>
      <c r="L243" s="19">
        <f t="shared" ref="L243:L244" si="590">ROUND(K243/12,2)</f>
        <v>0</v>
      </c>
      <c r="M243" s="19">
        <f t="shared" ref="M243:M244" si="591">L243*1.8</f>
        <v>0</v>
      </c>
      <c r="N243" s="20"/>
      <c r="O243" s="21">
        <f>SUM(K243,G243,C243)</f>
        <v>0</v>
      </c>
      <c r="P243" s="22">
        <f t="shared" ref="P243:P244" si="592">ROUND(O243/24,2)</f>
        <v>0</v>
      </c>
      <c r="Q243" s="22">
        <f t="shared" ref="Q243:Q244" si="593">P243*1.8</f>
        <v>0</v>
      </c>
      <c r="R243" s="23"/>
      <c r="S243" s="6"/>
      <c r="T243" s="6"/>
      <c r="U243" s="6"/>
      <c r="V243" s="6"/>
      <c r="W243" s="6"/>
      <c r="X243" s="6"/>
      <c r="Y243" s="6"/>
      <c r="Z243" s="6"/>
    </row>
    <row r="244" spans="1:26" ht="18.75" customHeight="1" thickBot="1" x14ac:dyDescent="0.35">
      <c r="A244" s="230"/>
      <c r="B244" s="106" t="s">
        <v>14</v>
      </c>
      <c r="C244" s="175"/>
      <c r="D244" s="25">
        <f t="shared" si="586"/>
        <v>0</v>
      </c>
      <c r="E244" s="25">
        <f t="shared" si="587"/>
        <v>0</v>
      </c>
      <c r="F244" s="26"/>
      <c r="G244" s="107"/>
      <c r="H244" s="25">
        <f t="shared" si="588"/>
        <v>0</v>
      </c>
      <c r="I244" s="25">
        <f t="shared" si="589"/>
        <v>0</v>
      </c>
      <c r="J244" s="26"/>
      <c r="K244" s="175"/>
      <c r="L244" s="25">
        <f t="shared" si="590"/>
        <v>0</v>
      </c>
      <c r="M244" s="25">
        <f t="shared" si="591"/>
        <v>0</v>
      </c>
      <c r="N244" s="26"/>
      <c r="O244" s="27">
        <f>SUM(K244,G244,C244)</f>
        <v>0</v>
      </c>
      <c r="P244" s="28">
        <f t="shared" si="592"/>
        <v>0</v>
      </c>
      <c r="Q244" s="28">
        <f t="shared" si="593"/>
        <v>0</v>
      </c>
      <c r="R244" s="29"/>
      <c r="S244" s="6"/>
      <c r="T244" s="6"/>
      <c r="U244" s="6"/>
      <c r="V244" s="6"/>
      <c r="W244" s="6"/>
      <c r="X244" s="6"/>
      <c r="Y244" s="6"/>
      <c r="Z244" s="6"/>
    </row>
    <row r="245" spans="1:26" ht="18.75" customHeight="1" x14ac:dyDescent="0.3">
      <c r="A245" s="218" t="s">
        <v>86</v>
      </c>
      <c r="B245" s="243"/>
      <c r="C245" s="179"/>
      <c r="D245" s="220"/>
      <c r="E245" s="220"/>
      <c r="F245" s="221"/>
      <c r="G245" s="156"/>
      <c r="H245" s="220"/>
      <c r="I245" s="220"/>
      <c r="J245" s="221"/>
      <c r="K245" s="179"/>
      <c r="L245" s="220"/>
      <c r="M245" s="220"/>
      <c r="N245" s="221"/>
      <c r="O245" s="34"/>
      <c r="P245" s="32"/>
      <c r="Q245" s="32"/>
      <c r="R245" s="33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x14ac:dyDescent="0.3">
      <c r="A246" s="214" t="s">
        <v>11</v>
      </c>
      <c r="B246" s="104" t="s">
        <v>12</v>
      </c>
      <c r="C246" s="116"/>
      <c r="D246" s="19">
        <f>ROUND(C246/18,2)</f>
        <v>0</v>
      </c>
      <c r="E246" s="19"/>
      <c r="F246" s="20">
        <f>SUM(D246,E247:E248)</f>
        <v>0</v>
      </c>
      <c r="G246" s="105">
        <v>487</v>
      </c>
      <c r="H246" s="19">
        <f>ROUND(G246/18,2)</f>
        <v>27.06</v>
      </c>
      <c r="I246" s="19"/>
      <c r="J246" s="20">
        <f>SUM(H246,I247:I248)</f>
        <v>27.06</v>
      </c>
      <c r="K246" s="116"/>
      <c r="L246" s="19">
        <f>ROUND(K246/18,2)</f>
        <v>0</v>
      </c>
      <c r="M246" s="19"/>
      <c r="N246" s="20">
        <f>SUM(L246,M247:M248)</f>
        <v>0</v>
      </c>
      <c r="O246" s="21">
        <f>SUM(K246,G246,C246)</f>
        <v>487</v>
      </c>
      <c r="P246" s="22">
        <f>ROUND(O246/36,2)</f>
        <v>13.53</v>
      </c>
      <c r="Q246" s="22"/>
      <c r="R246" s="23">
        <f>SUM(P246,Q247:Q248)</f>
        <v>13.53</v>
      </c>
      <c r="S246" s="4"/>
      <c r="T246" s="4"/>
      <c r="U246" s="4"/>
      <c r="V246" s="4"/>
      <c r="W246" s="4"/>
      <c r="X246" s="4"/>
      <c r="Y246" s="4"/>
      <c r="Z246" s="4"/>
    </row>
    <row r="247" spans="1:26" ht="18.75" customHeight="1" x14ac:dyDescent="0.3">
      <c r="A247" s="229"/>
      <c r="B247" s="104" t="s">
        <v>13</v>
      </c>
      <c r="C247" s="116"/>
      <c r="D247" s="19">
        <f t="shared" ref="D247:D248" si="594">ROUND(C247/12,2)</f>
        <v>0</v>
      </c>
      <c r="E247" s="19">
        <f t="shared" ref="E247:E248" si="595">D247*1.8</f>
        <v>0</v>
      </c>
      <c r="F247" s="20"/>
      <c r="G247" s="105"/>
      <c r="H247" s="19">
        <f t="shared" ref="H247:H248" si="596">ROUND(G247/12,2)</f>
        <v>0</v>
      </c>
      <c r="I247" s="19">
        <f t="shared" ref="I247:I248" si="597">H247*1.8</f>
        <v>0</v>
      </c>
      <c r="J247" s="20"/>
      <c r="K247" s="116"/>
      <c r="L247" s="19">
        <f t="shared" ref="L247:L248" si="598">ROUND(K247/12,2)</f>
        <v>0</v>
      </c>
      <c r="M247" s="19">
        <f t="shared" ref="M247:M248" si="599">L247*1.8</f>
        <v>0</v>
      </c>
      <c r="N247" s="20"/>
      <c r="O247" s="21">
        <f>SUM(K247,G247,C247)</f>
        <v>0</v>
      </c>
      <c r="P247" s="22">
        <f t="shared" ref="P247:P248" si="600">ROUND(O247/24,2)</f>
        <v>0</v>
      </c>
      <c r="Q247" s="22">
        <f t="shared" ref="Q247:Q248" si="601">P247*1.8</f>
        <v>0</v>
      </c>
      <c r="R247" s="23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 thickBot="1" x14ac:dyDescent="0.35">
      <c r="A248" s="230"/>
      <c r="B248" s="106" t="s">
        <v>14</v>
      </c>
      <c r="C248" s="175"/>
      <c r="D248" s="25">
        <f t="shared" si="594"/>
        <v>0</v>
      </c>
      <c r="E248" s="25">
        <f t="shared" si="595"/>
        <v>0</v>
      </c>
      <c r="F248" s="26"/>
      <c r="G248" s="107"/>
      <c r="H248" s="25">
        <f t="shared" si="596"/>
        <v>0</v>
      </c>
      <c r="I248" s="25">
        <f t="shared" si="597"/>
        <v>0</v>
      </c>
      <c r="J248" s="26"/>
      <c r="K248" s="175"/>
      <c r="L248" s="25">
        <f t="shared" si="598"/>
        <v>0</v>
      </c>
      <c r="M248" s="25">
        <f t="shared" si="599"/>
        <v>0</v>
      </c>
      <c r="N248" s="26"/>
      <c r="O248" s="27">
        <f>SUM(K248,G248,C248)</f>
        <v>0</v>
      </c>
      <c r="P248" s="28">
        <f t="shared" si="600"/>
        <v>0</v>
      </c>
      <c r="Q248" s="28">
        <f t="shared" si="601"/>
        <v>0</v>
      </c>
      <c r="R248" s="29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3">
      <c r="A249" s="47" t="s">
        <v>87</v>
      </c>
      <c r="B249" s="118" t="s">
        <v>12</v>
      </c>
      <c r="C249" s="273">
        <f>SUM(C5,C9,C13,C44,C48,C52,C89,C102,C106,C110,C144,C148,C170,C174,C210,C215,C234,C238,C242,C246)</f>
        <v>54210</v>
      </c>
      <c r="D249" s="278">
        <f>SUM(D5,D9,D13,D44,D48,D52,D89,D102,D106,D110,D144,D148,D170,D174,D210,D215,D234,D238,D242,D246)</f>
        <v>3011.69</v>
      </c>
      <c r="E249" s="276"/>
      <c r="F249" s="51">
        <f>ROUND(SUM(D249,E250:E252),2)</f>
        <v>3643.28</v>
      </c>
      <c r="G249" s="273">
        <f>SUM(G5,G9,G13,G44,G48,G52,G89,G102,G106,G110,G144,G148,G170,G174,G210,G215,G234,G238,G242,G246)</f>
        <v>52369</v>
      </c>
      <c r="H249" s="278">
        <f>SUM(H5,H9,H13,H44,H48,H52,H89,H102,H106,H110,H144,H148,H170,H174,H210,H215,H234,H238,H242,H246)</f>
        <v>2909.36</v>
      </c>
      <c r="I249" s="276"/>
      <c r="J249" s="51">
        <f>ROUND(SUM(H249,I250:I252),2)</f>
        <v>3883.68</v>
      </c>
      <c r="K249" s="273">
        <f>SUM(K5,K9,K13,K44,K48,K52,K89,K102,K106,K110,K144,K148,K170,K174,K210,K215,K234,K238,K242,K246)</f>
        <v>7253</v>
      </c>
      <c r="L249" s="278">
        <f>SUM(L5,L9,L13,L44,L48,L52,L89,L102,L106,L110,L144,L148,L170,L174,L210,L215,L234,L238,L242,L246)</f>
        <v>402.95</v>
      </c>
      <c r="M249" s="276"/>
      <c r="N249" s="51">
        <f>ROUND(SUM(L249,M250:M252),2)</f>
        <v>582.15</v>
      </c>
      <c r="O249" s="273">
        <f>SUM(O5,O9,O13,O44,O48,O52,O89,O102,O106,O110,O144,O148,O170,O174,O210,O215,O234,O238,O242,O246)</f>
        <v>113832</v>
      </c>
      <c r="P249" s="278">
        <f>SUM(P5,P9,P13,P44,P48,P52,P89,P102,P106,P110,P144,P148,P170,P174,P210,P215,P234,P238,P242,P246)</f>
        <v>3161.9999999999995</v>
      </c>
      <c r="Q249" s="50"/>
      <c r="R249" s="51">
        <f>ROUND(SUM(P249,Q250:Q252),2)</f>
        <v>4054.58</v>
      </c>
      <c r="S249" s="6"/>
      <c r="T249" s="6"/>
      <c r="U249" s="6"/>
      <c r="V249" s="6"/>
      <c r="W249" s="6"/>
      <c r="X249" s="6"/>
      <c r="Y249" s="6"/>
      <c r="Z249" s="6"/>
    </row>
    <row r="250" spans="1:26" ht="18.75" customHeight="1" x14ac:dyDescent="0.3">
      <c r="A250" s="52"/>
      <c r="B250" s="118" t="s">
        <v>68</v>
      </c>
      <c r="C250" s="273">
        <f>SUM(C211)</f>
        <v>0</v>
      </c>
      <c r="D250" s="279">
        <f>SUM(D211)</f>
        <v>0</v>
      </c>
      <c r="E250" s="275">
        <f>SUM(E211)</f>
        <v>0</v>
      </c>
      <c r="F250" s="53"/>
      <c r="G250" s="273">
        <f>SUM(G211)</f>
        <v>0</v>
      </c>
      <c r="H250" s="279">
        <f>SUM(H211)</f>
        <v>0</v>
      </c>
      <c r="I250" s="275">
        <f>SUM(I211)</f>
        <v>0</v>
      </c>
      <c r="J250" s="53"/>
      <c r="K250" s="273">
        <f>SUM(K211)</f>
        <v>0</v>
      </c>
      <c r="L250" s="279">
        <f>SUM(L211)</f>
        <v>0</v>
      </c>
      <c r="M250" s="275">
        <f>SUM(M211)</f>
        <v>0</v>
      </c>
      <c r="N250" s="53"/>
      <c r="O250" s="273">
        <f>SUM(O211)</f>
        <v>0</v>
      </c>
      <c r="P250" s="279">
        <f>SUM(P211)</f>
        <v>0</v>
      </c>
      <c r="Q250" s="275">
        <f>SUM(Q211)</f>
        <v>0</v>
      </c>
      <c r="R250" s="53"/>
      <c r="S250" s="6"/>
      <c r="T250" s="6"/>
      <c r="U250" s="6"/>
      <c r="V250" s="6"/>
      <c r="W250" s="6"/>
      <c r="X250" s="6"/>
      <c r="Y250" s="6"/>
      <c r="Z250" s="6"/>
    </row>
    <row r="251" spans="1:26" ht="18.75" customHeight="1" x14ac:dyDescent="0.3">
      <c r="A251" s="52"/>
      <c r="B251" s="118" t="s">
        <v>13</v>
      </c>
      <c r="C251" s="273">
        <f t="shared" ref="C251:E252" si="602">SUM(C6,C10,C14,C45,C49,C53,C90,C103,C107,C111,C145,C149,C171,C175,C212,C216,C235,C239,C243,C247)</f>
        <v>4653</v>
      </c>
      <c r="D251" s="279">
        <f t="shared" si="602"/>
        <v>387.76000000000005</v>
      </c>
      <c r="E251" s="276">
        <f t="shared" si="602"/>
        <v>607.7360000000001</v>
      </c>
      <c r="F251" s="53"/>
      <c r="G251" s="273">
        <f t="shared" ref="G251:I252" si="603">SUM(G6,G10,G14,G45,G49,G53,G90,G103,G107,G111,G145,G149,G171,G175,G212,G216,G235,G239,G243,G247)</f>
        <v>7312</v>
      </c>
      <c r="H251" s="279">
        <f t="shared" si="603"/>
        <v>609.34</v>
      </c>
      <c r="I251" s="276">
        <f t="shared" si="603"/>
        <v>956.16499999999996</v>
      </c>
      <c r="J251" s="53"/>
      <c r="K251" s="273">
        <f t="shared" ref="K251:M252" si="604">SUM(K6,K10,K14,K45,K49,K53,K90,K103,K107,K111,K145,K149,K171,K175,K212,K216,K235,K239,K243,K247)</f>
        <v>1438</v>
      </c>
      <c r="L251" s="279">
        <f t="shared" si="604"/>
        <v>119.83</v>
      </c>
      <c r="M251" s="276">
        <f t="shared" si="604"/>
        <v>179.2</v>
      </c>
      <c r="N251" s="53"/>
      <c r="O251" s="273">
        <f t="shared" ref="O251:Q252" si="605">SUM(O6,O10,O14,O45,O49,O53,O90,O103,O107,O111,O145,O149,O171,O175,O212,O216,O235,O239,O243,O247)</f>
        <v>13403</v>
      </c>
      <c r="P251" s="279">
        <f t="shared" si="605"/>
        <v>558.48</v>
      </c>
      <c r="Q251" s="276">
        <f t="shared" si="605"/>
        <v>871.57799999999986</v>
      </c>
      <c r="R251" s="53"/>
      <c r="S251" s="6"/>
      <c r="T251" s="6"/>
      <c r="U251" s="6"/>
      <c r="V251" s="6"/>
      <c r="W251" s="6"/>
      <c r="X251" s="6"/>
      <c r="Y251" s="6"/>
      <c r="Z251" s="6"/>
    </row>
    <row r="252" spans="1:26" ht="18.75" customHeight="1" thickBot="1" x14ac:dyDescent="0.35">
      <c r="A252" s="54"/>
      <c r="B252" s="119" t="s">
        <v>14</v>
      </c>
      <c r="C252" s="274">
        <f t="shared" si="602"/>
        <v>159</v>
      </c>
      <c r="D252" s="280">
        <f t="shared" si="602"/>
        <v>13.25</v>
      </c>
      <c r="E252" s="277">
        <f t="shared" si="602"/>
        <v>23.85</v>
      </c>
      <c r="F252" s="58"/>
      <c r="G252" s="274">
        <f t="shared" si="603"/>
        <v>123</v>
      </c>
      <c r="H252" s="280">
        <f t="shared" si="603"/>
        <v>10.25</v>
      </c>
      <c r="I252" s="277">
        <f t="shared" si="603"/>
        <v>18.150000000000002</v>
      </c>
      <c r="J252" s="58"/>
      <c r="K252" s="274">
        <f t="shared" si="604"/>
        <v>0</v>
      </c>
      <c r="L252" s="280">
        <f t="shared" si="604"/>
        <v>0</v>
      </c>
      <c r="M252" s="277">
        <f t="shared" si="604"/>
        <v>0</v>
      </c>
      <c r="N252" s="58"/>
      <c r="O252" s="274">
        <f t="shared" si="605"/>
        <v>282</v>
      </c>
      <c r="P252" s="280">
        <f t="shared" si="605"/>
        <v>11.75</v>
      </c>
      <c r="Q252" s="277">
        <f t="shared" si="605"/>
        <v>21</v>
      </c>
      <c r="R252" s="58"/>
      <c r="S252" s="6"/>
      <c r="T252" s="6"/>
      <c r="U252" s="6"/>
      <c r="V252" s="6"/>
      <c r="W252" s="6"/>
      <c r="X252" s="6"/>
      <c r="Y252" s="6"/>
      <c r="Z252" s="6"/>
    </row>
    <row r="253" spans="1:26" customFormat="1" ht="18.75" customHeight="1" x14ac:dyDescent="0.2"/>
    <row r="254" spans="1:26" ht="18.75" customHeight="1" x14ac:dyDescent="0.3">
      <c r="A254" s="59" t="s">
        <v>88</v>
      </c>
      <c r="B254" s="120"/>
      <c r="C254" s="180"/>
      <c r="D254" s="62"/>
      <c r="E254" s="62"/>
      <c r="F254" s="63"/>
      <c r="G254" s="121"/>
      <c r="H254" s="62"/>
      <c r="I254" s="62"/>
      <c r="J254" s="63"/>
      <c r="K254" s="180"/>
      <c r="L254" s="62"/>
      <c r="M254" s="62"/>
      <c r="N254" s="63"/>
      <c r="O254" s="64"/>
      <c r="P254" s="62"/>
      <c r="Q254" s="62"/>
      <c r="R254" s="65"/>
      <c r="S254" s="6"/>
      <c r="T254" s="6"/>
      <c r="U254" s="6"/>
      <c r="V254" s="6"/>
      <c r="W254" s="6"/>
      <c r="X254" s="6"/>
      <c r="Y254" s="6"/>
      <c r="Z254" s="6"/>
    </row>
    <row r="255" spans="1:26" ht="18.75" customHeight="1" x14ac:dyDescent="0.3">
      <c r="A255" s="232" t="s">
        <v>89</v>
      </c>
      <c r="B255" s="122"/>
      <c r="C255" s="116"/>
      <c r="D255" s="19"/>
      <c r="E255" s="19"/>
      <c r="F255" s="20"/>
      <c r="G255" s="105"/>
      <c r="H255" s="19"/>
      <c r="I255" s="19"/>
      <c r="J255" s="20"/>
      <c r="K255" s="116"/>
      <c r="L255" s="19"/>
      <c r="M255" s="19"/>
      <c r="N255" s="20"/>
      <c r="O255" s="38"/>
      <c r="P255" s="22"/>
      <c r="Q255" s="22"/>
      <c r="R255" s="23"/>
      <c r="S255" s="6"/>
      <c r="T255" s="6"/>
      <c r="U255" s="6"/>
      <c r="V255" s="6"/>
      <c r="W255" s="6"/>
      <c r="X255" s="6"/>
      <c r="Y255" s="6"/>
      <c r="Z255" s="6"/>
    </row>
    <row r="256" spans="1:26" ht="18.75" customHeight="1" x14ac:dyDescent="0.3">
      <c r="A256" s="214" t="s">
        <v>11</v>
      </c>
      <c r="B256" s="104" t="s">
        <v>12</v>
      </c>
      <c r="C256" s="116">
        <v>709</v>
      </c>
      <c r="D256" s="19">
        <f>ROUND(C256/18,2)</f>
        <v>39.39</v>
      </c>
      <c r="E256" s="19"/>
      <c r="F256" s="20">
        <f>SUM(D256,E257:E258)</f>
        <v>39.39</v>
      </c>
      <c r="G256" s="105">
        <v>38</v>
      </c>
      <c r="H256" s="19">
        <f>ROUND(G256/18,2)</f>
        <v>2.11</v>
      </c>
      <c r="I256" s="19"/>
      <c r="J256" s="20">
        <f>SUM(H256,I257:I258)</f>
        <v>2.11</v>
      </c>
      <c r="K256" s="116"/>
      <c r="L256" s="19">
        <f>ROUND(K256/18,2)</f>
        <v>0</v>
      </c>
      <c r="M256" s="19"/>
      <c r="N256" s="20">
        <f>SUM(L256,M257:M258)</f>
        <v>0</v>
      </c>
      <c r="O256" s="21">
        <f>SUM(K256,G256,C256)</f>
        <v>747</v>
      </c>
      <c r="P256" s="22">
        <f>ROUND(O256/36,2)</f>
        <v>20.75</v>
      </c>
      <c r="Q256" s="22"/>
      <c r="R256" s="23">
        <f>SUM(P256,Q257:Q258)</f>
        <v>20.75</v>
      </c>
      <c r="S256" s="6"/>
      <c r="T256" s="6"/>
      <c r="U256" s="6"/>
      <c r="V256" s="6"/>
      <c r="W256" s="6"/>
      <c r="X256" s="6"/>
      <c r="Y256" s="6"/>
      <c r="Z256" s="6"/>
    </row>
    <row r="257" spans="1:26" ht="18.75" customHeight="1" x14ac:dyDescent="0.3">
      <c r="A257" s="225"/>
      <c r="B257" s="104" t="s">
        <v>13</v>
      </c>
      <c r="C257" s="116"/>
      <c r="D257" s="19">
        <f t="shared" ref="D257:D258" si="606">ROUND(C257/12,2)</f>
        <v>0</v>
      </c>
      <c r="E257" s="19">
        <f t="shared" ref="E257:E258" si="607">D257*2</f>
        <v>0</v>
      </c>
      <c r="F257" s="20"/>
      <c r="G257" s="105"/>
      <c r="H257" s="19">
        <f t="shared" ref="H257:H258" si="608">ROUND(G257/12,2)</f>
        <v>0</v>
      </c>
      <c r="I257" s="19">
        <f t="shared" ref="I257:I258" si="609">H257*2</f>
        <v>0</v>
      </c>
      <c r="J257" s="20"/>
      <c r="K257" s="116"/>
      <c r="L257" s="19">
        <f t="shared" ref="L257:L258" si="610">ROUND(K257/12,2)</f>
        <v>0</v>
      </c>
      <c r="M257" s="19">
        <f t="shared" ref="M257:M258" si="611">L257*2</f>
        <v>0</v>
      </c>
      <c r="N257" s="20"/>
      <c r="O257" s="21">
        <f>SUM(K257,G257,C257)</f>
        <v>0</v>
      </c>
      <c r="P257" s="22">
        <f t="shared" ref="P257:P258" si="612">ROUND(O257/24,2)</f>
        <v>0</v>
      </c>
      <c r="Q257" s="22">
        <f t="shared" ref="Q257:Q258" si="613">P257*2</f>
        <v>0</v>
      </c>
      <c r="R257" s="23"/>
      <c r="S257" s="6"/>
      <c r="T257" s="6"/>
      <c r="U257" s="6"/>
      <c r="V257" s="6"/>
      <c r="W257" s="6"/>
      <c r="X257" s="6"/>
      <c r="Y257" s="6"/>
      <c r="Z257" s="6"/>
    </row>
    <row r="258" spans="1:26" ht="18.75" customHeight="1" thickBot="1" x14ac:dyDescent="0.35">
      <c r="A258" s="230"/>
      <c r="B258" s="106" t="s">
        <v>14</v>
      </c>
      <c r="C258" s="175"/>
      <c r="D258" s="25">
        <f t="shared" si="606"/>
        <v>0</v>
      </c>
      <c r="E258" s="25">
        <f t="shared" si="607"/>
        <v>0</v>
      </c>
      <c r="F258" s="26"/>
      <c r="G258" s="107"/>
      <c r="H258" s="25">
        <f t="shared" si="608"/>
        <v>0</v>
      </c>
      <c r="I258" s="25">
        <f t="shared" si="609"/>
        <v>0</v>
      </c>
      <c r="J258" s="26"/>
      <c r="K258" s="175"/>
      <c r="L258" s="25">
        <f t="shared" si="610"/>
        <v>0</v>
      </c>
      <c r="M258" s="25">
        <f t="shared" si="611"/>
        <v>0</v>
      </c>
      <c r="N258" s="26"/>
      <c r="O258" s="27">
        <f>SUM(K258,G258,C258)</f>
        <v>0</v>
      </c>
      <c r="P258" s="28">
        <f t="shared" si="612"/>
        <v>0</v>
      </c>
      <c r="Q258" s="28">
        <f t="shared" si="613"/>
        <v>0</v>
      </c>
      <c r="R258" s="29"/>
      <c r="S258" s="6"/>
      <c r="T258" s="6"/>
      <c r="U258" s="6"/>
      <c r="V258" s="6"/>
      <c r="W258" s="6"/>
      <c r="X258" s="6"/>
      <c r="Y258" s="6"/>
      <c r="Z258" s="6"/>
    </row>
    <row r="259" spans="1:26" ht="18.75" customHeight="1" x14ac:dyDescent="0.3">
      <c r="A259" s="218" t="s">
        <v>90</v>
      </c>
      <c r="B259" s="243"/>
      <c r="C259" s="179"/>
      <c r="D259" s="220"/>
      <c r="E259" s="220"/>
      <c r="F259" s="221"/>
      <c r="G259" s="156"/>
      <c r="H259" s="220"/>
      <c r="I259" s="220"/>
      <c r="J259" s="221"/>
      <c r="K259" s="179"/>
      <c r="L259" s="220"/>
      <c r="M259" s="220"/>
      <c r="N259" s="221"/>
      <c r="O259" s="30"/>
      <c r="P259" s="32"/>
      <c r="Q259" s="32"/>
      <c r="R259" s="33"/>
      <c r="S259" s="6"/>
      <c r="T259" s="6"/>
      <c r="U259" s="6"/>
      <c r="V259" s="6"/>
      <c r="W259" s="6"/>
      <c r="X259" s="6"/>
      <c r="Y259" s="6"/>
      <c r="Z259" s="6"/>
    </row>
    <row r="260" spans="1:26" ht="18.75" customHeight="1" x14ac:dyDescent="0.3">
      <c r="A260" s="214" t="s">
        <v>11</v>
      </c>
      <c r="B260" s="104" t="s">
        <v>12</v>
      </c>
      <c r="C260" s="116"/>
      <c r="D260" s="19">
        <f>ROUND(C260/18,2)</f>
        <v>0</v>
      </c>
      <c r="E260" s="19"/>
      <c r="F260" s="20">
        <f>SUM(D260,E261:E262)</f>
        <v>0</v>
      </c>
      <c r="G260" s="105"/>
      <c r="H260" s="19">
        <f>ROUND(G260/18,2)</f>
        <v>0</v>
      </c>
      <c r="I260" s="19"/>
      <c r="J260" s="20">
        <f>SUM(H260,I261:I262)</f>
        <v>0</v>
      </c>
      <c r="K260" s="116"/>
      <c r="L260" s="19">
        <f>ROUND(K260/18,2)</f>
        <v>0</v>
      </c>
      <c r="M260" s="19"/>
      <c r="N260" s="20">
        <f>SUM(L260,M261:M262)</f>
        <v>0</v>
      </c>
      <c r="O260" s="21">
        <f>SUM(K260,G260,C260)</f>
        <v>0</v>
      </c>
      <c r="P260" s="22">
        <f>ROUND(O260/36,2)</f>
        <v>0</v>
      </c>
      <c r="Q260" s="22"/>
      <c r="R260" s="23">
        <f>SUM(P260,Q261:Q262)</f>
        <v>0</v>
      </c>
      <c r="S260" s="6"/>
      <c r="T260" s="6"/>
      <c r="U260" s="6"/>
      <c r="V260" s="6"/>
      <c r="W260" s="6"/>
      <c r="X260" s="6"/>
      <c r="Y260" s="6"/>
      <c r="Z260" s="6"/>
    </row>
    <row r="261" spans="1:26" ht="18.75" customHeight="1" x14ac:dyDescent="0.3">
      <c r="A261" s="225"/>
      <c r="B261" s="104" t="s">
        <v>13</v>
      </c>
      <c r="C261" s="116"/>
      <c r="D261" s="19">
        <f t="shared" ref="D261:D262" si="614">ROUND(C261/12,2)</f>
        <v>0</v>
      </c>
      <c r="E261" s="19">
        <f t="shared" ref="E261:E262" si="615">D261*2</f>
        <v>0</v>
      </c>
      <c r="F261" s="20"/>
      <c r="G261" s="105"/>
      <c r="H261" s="19">
        <f t="shared" ref="H261:H262" si="616">ROUND(G261/12,2)</f>
        <v>0</v>
      </c>
      <c r="I261" s="19">
        <f t="shared" ref="I261:I262" si="617">H261*2</f>
        <v>0</v>
      </c>
      <c r="J261" s="20"/>
      <c r="K261" s="116"/>
      <c r="L261" s="19">
        <f t="shared" ref="L261:L262" si="618">ROUND(K261/12,2)</f>
        <v>0</v>
      </c>
      <c r="M261" s="19">
        <f t="shared" ref="M261:M262" si="619">L261*2</f>
        <v>0</v>
      </c>
      <c r="N261" s="20"/>
      <c r="O261" s="21">
        <f>SUM(K261,G261,C261)</f>
        <v>0</v>
      </c>
      <c r="P261" s="22">
        <f t="shared" ref="P261:P262" si="620">ROUND(O261/24,2)</f>
        <v>0</v>
      </c>
      <c r="Q261" s="22">
        <f t="shared" ref="Q261:Q262" si="621">P261*2</f>
        <v>0</v>
      </c>
      <c r="R261" s="23"/>
      <c r="S261" s="6"/>
      <c r="T261" s="6"/>
      <c r="U261" s="6"/>
      <c r="V261" s="6"/>
      <c r="W261" s="6"/>
      <c r="X261" s="6"/>
      <c r="Y261" s="6"/>
      <c r="Z261" s="6"/>
    </row>
    <row r="262" spans="1:26" ht="18.75" customHeight="1" thickBot="1" x14ac:dyDescent="0.35">
      <c r="A262" s="230"/>
      <c r="B262" s="106" t="s">
        <v>14</v>
      </c>
      <c r="C262" s="175"/>
      <c r="D262" s="25">
        <f t="shared" si="614"/>
        <v>0</v>
      </c>
      <c r="E262" s="25">
        <f t="shared" si="615"/>
        <v>0</v>
      </c>
      <c r="F262" s="26"/>
      <c r="G262" s="107"/>
      <c r="H262" s="25">
        <f t="shared" si="616"/>
        <v>0</v>
      </c>
      <c r="I262" s="25">
        <f t="shared" si="617"/>
        <v>0</v>
      </c>
      <c r="J262" s="26"/>
      <c r="K262" s="175"/>
      <c r="L262" s="25">
        <f t="shared" si="618"/>
        <v>0</v>
      </c>
      <c r="M262" s="25">
        <f t="shared" si="619"/>
        <v>0</v>
      </c>
      <c r="N262" s="26"/>
      <c r="O262" s="27">
        <f>SUM(K262,G262,C262)</f>
        <v>0</v>
      </c>
      <c r="P262" s="28">
        <f t="shared" si="620"/>
        <v>0</v>
      </c>
      <c r="Q262" s="28">
        <f t="shared" si="621"/>
        <v>0</v>
      </c>
      <c r="R262" s="29"/>
      <c r="S262" s="6"/>
      <c r="T262" s="6"/>
      <c r="U262" s="6"/>
      <c r="V262" s="6"/>
      <c r="W262" s="6"/>
      <c r="X262" s="6"/>
      <c r="Y262" s="6"/>
      <c r="Z262" s="6"/>
    </row>
    <row r="263" spans="1:26" ht="18.75" customHeight="1" x14ac:dyDescent="0.3">
      <c r="A263" s="218" t="s">
        <v>91</v>
      </c>
      <c r="B263" s="243"/>
      <c r="C263" s="179"/>
      <c r="D263" s="220"/>
      <c r="E263" s="220"/>
      <c r="F263" s="221"/>
      <c r="G263" s="156"/>
      <c r="H263" s="220"/>
      <c r="I263" s="220"/>
      <c r="J263" s="221"/>
      <c r="K263" s="179"/>
      <c r="L263" s="220"/>
      <c r="M263" s="220"/>
      <c r="N263" s="221"/>
      <c r="O263" s="30"/>
      <c r="P263" s="32"/>
      <c r="Q263" s="32"/>
      <c r="R263" s="33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 x14ac:dyDescent="0.3">
      <c r="A264" s="214" t="s">
        <v>11</v>
      </c>
      <c r="B264" s="104" t="s">
        <v>12</v>
      </c>
      <c r="C264" s="116"/>
      <c r="D264" s="19">
        <f>ROUND(C264/18,2)</f>
        <v>0</v>
      </c>
      <c r="E264" s="19"/>
      <c r="F264" s="20">
        <f>SUM(D264,E265:E266)</f>
        <v>0</v>
      </c>
      <c r="G264" s="105"/>
      <c r="H264" s="19">
        <f>ROUND(G264/18,2)</f>
        <v>0</v>
      </c>
      <c r="I264" s="19"/>
      <c r="J264" s="20">
        <f>SUM(H264,I265:I266)</f>
        <v>0</v>
      </c>
      <c r="K264" s="116"/>
      <c r="L264" s="19">
        <f>ROUND(K264/18,2)</f>
        <v>0</v>
      </c>
      <c r="M264" s="19"/>
      <c r="N264" s="20">
        <f>SUM(L264,M265:M266)</f>
        <v>0</v>
      </c>
      <c r="O264" s="21">
        <f>SUM(K264,G264,C264)</f>
        <v>0</v>
      </c>
      <c r="P264" s="22">
        <f>ROUND(O264/36,2)</f>
        <v>0</v>
      </c>
      <c r="Q264" s="22"/>
      <c r="R264" s="23">
        <f>SUM(P264,Q265:Q266)</f>
        <v>0</v>
      </c>
      <c r="S264" s="4"/>
      <c r="T264" s="4"/>
      <c r="U264" s="4"/>
      <c r="V264" s="4"/>
      <c r="W264" s="4"/>
      <c r="X264" s="4"/>
      <c r="Y264" s="4"/>
      <c r="Z264" s="4"/>
    </row>
    <row r="265" spans="1:26" ht="18.75" customHeight="1" x14ac:dyDescent="0.3">
      <c r="A265" s="225"/>
      <c r="B265" s="104" t="s">
        <v>13</v>
      </c>
      <c r="C265" s="116"/>
      <c r="D265" s="19">
        <f t="shared" ref="D265:D266" si="622">ROUND(C265/12,2)</f>
        <v>0</v>
      </c>
      <c r="E265" s="19">
        <f t="shared" ref="E265:E266" si="623">D265*2</f>
        <v>0</v>
      </c>
      <c r="F265" s="20"/>
      <c r="G265" s="105"/>
      <c r="H265" s="19">
        <f t="shared" ref="H265:H266" si="624">ROUND(G265/12,2)</f>
        <v>0</v>
      </c>
      <c r="I265" s="19">
        <f t="shared" ref="I265:I266" si="625">H265*2</f>
        <v>0</v>
      </c>
      <c r="J265" s="20"/>
      <c r="K265" s="116"/>
      <c r="L265" s="19">
        <f t="shared" ref="L265:L266" si="626">ROUND(K265/12,2)</f>
        <v>0</v>
      </c>
      <c r="M265" s="19">
        <f t="shared" ref="M265:M266" si="627">L265*2</f>
        <v>0</v>
      </c>
      <c r="N265" s="20"/>
      <c r="O265" s="21">
        <f>SUM(K265,G265,C265)</f>
        <v>0</v>
      </c>
      <c r="P265" s="22">
        <f t="shared" ref="P265:P266" si="628">ROUND(O265/24,2)</f>
        <v>0</v>
      </c>
      <c r="Q265" s="22">
        <f t="shared" ref="Q265:Q266" si="629">P265*2</f>
        <v>0</v>
      </c>
      <c r="R265" s="23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 thickBot="1" x14ac:dyDescent="0.35">
      <c r="A266" s="230"/>
      <c r="B266" s="106" t="s">
        <v>14</v>
      </c>
      <c r="C266" s="175"/>
      <c r="D266" s="25">
        <f t="shared" si="622"/>
        <v>0</v>
      </c>
      <c r="E266" s="25">
        <f t="shared" si="623"/>
        <v>0</v>
      </c>
      <c r="F266" s="26"/>
      <c r="G266" s="107"/>
      <c r="H266" s="25">
        <f t="shared" si="624"/>
        <v>0</v>
      </c>
      <c r="I266" s="25">
        <f t="shared" si="625"/>
        <v>0</v>
      </c>
      <c r="J266" s="26"/>
      <c r="K266" s="175"/>
      <c r="L266" s="25">
        <f t="shared" si="626"/>
        <v>0</v>
      </c>
      <c r="M266" s="25">
        <f t="shared" si="627"/>
        <v>0</v>
      </c>
      <c r="N266" s="26"/>
      <c r="O266" s="27">
        <f>SUM(K266,G266,C266)</f>
        <v>0</v>
      </c>
      <c r="P266" s="28">
        <f t="shared" si="628"/>
        <v>0</v>
      </c>
      <c r="Q266" s="28">
        <f t="shared" si="629"/>
        <v>0</v>
      </c>
      <c r="R266" s="29"/>
      <c r="S266" s="6"/>
      <c r="T266" s="6"/>
      <c r="U266" s="6"/>
      <c r="V266" s="6"/>
      <c r="W266" s="6"/>
      <c r="X266" s="6"/>
      <c r="Y266" s="6"/>
      <c r="Z266" s="6"/>
    </row>
    <row r="267" spans="1:26" ht="18.75" customHeight="1" x14ac:dyDescent="0.3">
      <c r="A267" s="47" t="s">
        <v>92</v>
      </c>
      <c r="B267" s="118" t="s">
        <v>12</v>
      </c>
      <c r="C267" s="50">
        <f t="shared" ref="C267" si="630">SUM(C256,C260,C264)</f>
        <v>709</v>
      </c>
      <c r="D267" s="50">
        <f t="shared" ref="D267" si="631">SUM(D256,D260,D264)</f>
        <v>39.39</v>
      </c>
      <c r="E267" s="50"/>
      <c r="F267" s="51">
        <f>ROUND(SUM(D267,E268:E269),2)</f>
        <v>39.39</v>
      </c>
      <c r="G267" s="67">
        <f t="shared" ref="G267:H267" si="632">SUM(G256,G260,G264)</f>
        <v>38</v>
      </c>
      <c r="H267" s="50">
        <f t="shared" si="632"/>
        <v>2.11</v>
      </c>
      <c r="I267" s="50"/>
      <c r="J267" s="51">
        <f>ROUND(SUM(H267,I268:I269),2)</f>
        <v>2.11</v>
      </c>
      <c r="K267" s="67">
        <f t="shared" ref="K267:M269" si="633">SUM(K256,K260,K264)</f>
        <v>0</v>
      </c>
      <c r="L267" s="50">
        <f t="shared" si="633"/>
        <v>0</v>
      </c>
      <c r="M267" s="50"/>
      <c r="N267" s="51">
        <f>ROUND(SUM(L267,M268:M269),2)</f>
        <v>0</v>
      </c>
      <c r="O267" s="67">
        <f t="shared" ref="O267:P267" si="634">SUM(O256,O260,O264)</f>
        <v>747</v>
      </c>
      <c r="P267" s="50">
        <f t="shared" si="634"/>
        <v>20.75</v>
      </c>
      <c r="Q267" s="50"/>
      <c r="R267" s="51">
        <f>ROUND(SUM(P267,Q268:Q269),2)</f>
        <v>20.75</v>
      </c>
      <c r="S267" s="6"/>
      <c r="T267" s="6"/>
      <c r="U267" s="6"/>
      <c r="V267" s="6"/>
      <c r="W267" s="6"/>
      <c r="X267" s="6"/>
      <c r="Y267" s="6"/>
      <c r="Z267" s="6"/>
    </row>
    <row r="268" spans="1:26" ht="18.75" customHeight="1" x14ac:dyDescent="0.3">
      <c r="A268" s="52"/>
      <c r="B268" s="118" t="s">
        <v>13</v>
      </c>
      <c r="C268" s="50">
        <f t="shared" ref="C268" si="635">SUM(C257,C261,C265)</f>
        <v>0</v>
      </c>
      <c r="D268" s="50">
        <f t="shared" ref="D268:E268" si="636">SUM(D257,D261,D265)</f>
        <v>0</v>
      </c>
      <c r="E268" s="50">
        <f t="shared" si="636"/>
        <v>0</v>
      </c>
      <c r="F268" s="53"/>
      <c r="G268" s="67">
        <f t="shared" ref="G268:I268" si="637">SUM(G257,G261,G265)</f>
        <v>0</v>
      </c>
      <c r="H268" s="50">
        <f t="shared" si="637"/>
        <v>0</v>
      </c>
      <c r="I268" s="50">
        <f t="shared" si="637"/>
        <v>0</v>
      </c>
      <c r="J268" s="53"/>
      <c r="K268" s="67">
        <f t="shared" si="633"/>
        <v>0</v>
      </c>
      <c r="L268" s="50">
        <f t="shared" si="633"/>
        <v>0</v>
      </c>
      <c r="M268" s="50">
        <f t="shared" si="633"/>
        <v>0</v>
      </c>
      <c r="N268" s="53"/>
      <c r="O268" s="67">
        <f t="shared" ref="O268:Q268" si="638">SUM(O257,O261,O265)</f>
        <v>0</v>
      </c>
      <c r="P268" s="50">
        <f t="shared" si="638"/>
        <v>0</v>
      </c>
      <c r="Q268" s="50">
        <f t="shared" si="638"/>
        <v>0</v>
      </c>
      <c r="R268" s="53"/>
      <c r="S268" s="6"/>
      <c r="T268" s="6"/>
      <c r="U268" s="6"/>
      <c r="V268" s="6"/>
      <c r="W268" s="6"/>
      <c r="X268" s="6"/>
      <c r="Y268" s="6"/>
      <c r="Z268" s="6"/>
    </row>
    <row r="269" spans="1:26" ht="18.75" customHeight="1" thickBot="1" x14ac:dyDescent="0.35">
      <c r="A269" s="54"/>
      <c r="B269" s="119" t="s">
        <v>14</v>
      </c>
      <c r="C269" s="57">
        <f t="shared" ref="C269" si="639">SUM(C258,C262,C266)</f>
        <v>0</v>
      </c>
      <c r="D269" s="57">
        <f t="shared" ref="D269:E269" si="640">SUM(D258,D262,D266)</f>
        <v>0</v>
      </c>
      <c r="E269" s="57">
        <f t="shared" si="640"/>
        <v>0</v>
      </c>
      <c r="F269" s="58"/>
      <c r="G269" s="68">
        <f t="shared" ref="G269:I269" si="641">SUM(G258,G262,G266)</f>
        <v>0</v>
      </c>
      <c r="H269" s="57">
        <f t="shared" si="641"/>
        <v>0</v>
      </c>
      <c r="I269" s="57">
        <f t="shared" si="641"/>
        <v>0</v>
      </c>
      <c r="J269" s="58"/>
      <c r="K269" s="68">
        <f t="shared" si="633"/>
        <v>0</v>
      </c>
      <c r="L269" s="57">
        <f t="shared" si="633"/>
        <v>0</v>
      </c>
      <c r="M269" s="57">
        <f t="shared" si="633"/>
        <v>0</v>
      </c>
      <c r="N269" s="58"/>
      <c r="O269" s="68">
        <f t="shared" ref="O269:Q269" si="642">SUM(O258,O262,O266)</f>
        <v>0</v>
      </c>
      <c r="P269" s="57">
        <f t="shared" si="642"/>
        <v>0</v>
      </c>
      <c r="Q269" s="57">
        <f t="shared" si="642"/>
        <v>0</v>
      </c>
      <c r="R269" s="58"/>
      <c r="S269" s="6"/>
      <c r="T269" s="6"/>
      <c r="U269" s="6"/>
      <c r="V269" s="6"/>
      <c r="W269" s="6"/>
      <c r="X269" s="6"/>
      <c r="Y269" s="6"/>
      <c r="Z269" s="6"/>
    </row>
    <row r="270" spans="1:26" ht="18.75" customHeight="1" x14ac:dyDescent="0.3">
      <c r="A270" s="69"/>
      <c r="B270" s="123"/>
      <c r="C270" s="168"/>
      <c r="D270" s="72"/>
      <c r="E270" s="72"/>
      <c r="F270" s="72"/>
      <c r="G270" s="71"/>
      <c r="H270" s="72"/>
      <c r="I270" s="72"/>
      <c r="J270" s="72"/>
      <c r="K270" s="168"/>
      <c r="L270" s="72"/>
      <c r="M270" s="72"/>
      <c r="N270" s="72"/>
      <c r="O270" s="71"/>
      <c r="P270" s="72"/>
      <c r="Q270" s="72"/>
      <c r="R270" s="72"/>
      <c r="S270" s="6"/>
      <c r="T270" s="6"/>
      <c r="U270" s="6"/>
      <c r="V270" s="6"/>
      <c r="W270" s="6"/>
      <c r="X270" s="6"/>
      <c r="Y270" s="6"/>
      <c r="Z270" s="6"/>
    </row>
    <row r="271" spans="1:26" ht="18.75" customHeight="1" x14ac:dyDescent="0.3">
      <c r="A271" s="59" t="s">
        <v>93</v>
      </c>
      <c r="B271" s="120"/>
      <c r="C271" s="180"/>
      <c r="D271" s="62"/>
      <c r="E271" s="62"/>
      <c r="F271" s="63"/>
      <c r="G271" s="121"/>
      <c r="H271" s="62"/>
      <c r="I271" s="62"/>
      <c r="J271" s="63"/>
      <c r="K271" s="180"/>
      <c r="L271" s="62"/>
      <c r="M271" s="62"/>
      <c r="N271" s="63"/>
      <c r="O271" s="64"/>
      <c r="P271" s="62"/>
      <c r="Q271" s="62"/>
      <c r="R271" s="65"/>
      <c r="S271" s="6"/>
      <c r="T271" s="6"/>
      <c r="U271" s="6"/>
      <c r="V271" s="6"/>
      <c r="W271" s="6"/>
      <c r="X271" s="6"/>
      <c r="Y271" s="6"/>
      <c r="Z271" s="6"/>
    </row>
    <row r="272" spans="1:26" ht="18.75" customHeight="1" x14ac:dyDescent="0.3">
      <c r="A272" s="232" t="s">
        <v>94</v>
      </c>
      <c r="B272" s="122"/>
      <c r="C272" s="116"/>
      <c r="D272" s="19"/>
      <c r="E272" s="19"/>
      <c r="F272" s="20"/>
      <c r="G272" s="105"/>
      <c r="H272" s="19"/>
      <c r="I272" s="19"/>
      <c r="J272" s="20"/>
      <c r="K272" s="116"/>
      <c r="L272" s="19"/>
      <c r="M272" s="19"/>
      <c r="N272" s="20"/>
      <c r="O272" s="38"/>
      <c r="P272" s="22"/>
      <c r="Q272" s="22"/>
      <c r="R272" s="23"/>
      <c r="S272" s="6"/>
      <c r="T272" s="6"/>
      <c r="U272" s="6"/>
      <c r="V272" s="6"/>
      <c r="W272" s="6"/>
      <c r="X272" s="6"/>
      <c r="Y272" s="6"/>
      <c r="Z272" s="6"/>
    </row>
    <row r="273" spans="1:26" ht="18.75" customHeight="1" x14ac:dyDescent="0.3">
      <c r="A273" s="214" t="s">
        <v>11</v>
      </c>
      <c r="B273" s="104" t="s">
        <v>12</v>
      </c>
      <c r="C273" s="116">
        <v>801</v>
      </c>
      <c r="D273" s="19">
        <f>ROUND(C273/18,2)</f>
        <v>44.5</v>
      </c>
      <c r="E273" s="19"/>
      <c r="F273" s="20">
        <f>SUM(D273,E274:E275)</f>
        <v>44.5</v>
      </c>
      <c r="G273" s="105">
        <v>542</v>
      </c>
      <c r="H273" s="19">
        <f>ROUND(G273/18,2)</f>
        <v>30.11</v>
      </c>
      <c r="I273" s="19"/>
      <c r="J273" s="20">
        <f>SUM(H273,I274:I275)</f>
        <v>30.11</v>
      </c>
      <c r="K273" s="116"/>
      <c r="L273" s="19">
        <f>ROUND(K273/18,2)</f>
        <v>0</v>
      </c>
      <c r="M273" s="19"/>
      <c r="N273" s="20">
        <f>SUM(L273,M274:M275)</f>
        <v>0</v>
      </c>
      <c r="O273" s="21">
        <f>SUM(K273,G273,C273)</f>
        <v>1343</v>
      </c>
      <c r="P273" s="22">
        <f>ROUND(O273/36,2)</f>
        <v>37.31</v>
      </c>
      <c r="Q273" s="22"/>
      <c r="R273" s="23">
        <f>SUM(P273,Q274:Q275)</f>
        <v>37.31</v>
      </c>
      <c r="S273" s="6"/>
      <c r="T273" s="6"/>
      <c r="U273" s="6"/>
      <c r="V273" s="6"/>
      <c r="W273" s="6"/>
      <c r="X273" s="6"/>
      <c r="Y273" s="6"/>
      <c r="Z273" s="6"/>
    </row>
    <row r="274" spans="1:26" ht="18.75" customHeight="1" x14ac:dyDescent="0.3">
      <c r="A274" s="225"/>
      <c r="B274" s="104" t="s">
        <v>13</v>
      </c>
      <c r="C274" s="116"/>
      <c r="D274" s="19">
        <f t="shared" ref="D274:D275" si="643">ROUND(C274/12,2)</f>
        <v>0</v>
      </c>
      <c r="E274" s="19">
        <f t="shared" ref="E274:E275" si="644">D274*2</f>
        <v>0</v>
      </c>
      <c r="F274" s="20"/>
      <c r="G274" s="105"/>
      <c r="H274" s="19">
        <f t="shared" ref="H274:H275" si="645">ROUND(G274/12,2)</f>
        <v>0</v>
      </c>
      <c r="I274" s="19">
        <f t="shared" ref="I274:I275" si="646">H274*2</f>
        <v>0</v>
      </c>
      <c r="J274" s="20"/>
      <c r="K274" s="116"/>
      <c r="L274" s="19">
        <f t="shared" ref="L274:L275" si="647">ROUND(K274/12,2)</f>
        <v>0</v>
      </c>
      <c r="M274" s="19">
        <f t="shared" ref="M274:M275" si="648">L274*2</f>
        <v>0</v>
      </c>
      <c r="N274" s="20"/>
      <c r="O274" s="21">
        <f>SUM(K274,G274,C274)</f>
        <v>0</v>
      </c>
      <c r="P274" s="22">
        <f t="shared" ref="P274:P275" si="649">ROUND(O274/24,2)</f>
        <v>0</v>
      </c>
      <c r="Q274" s="22">
        <f t="shared" ref="Q274:Q275" si="650">P274*2</f>
        <v>0</v>
      </c>
      <c r="R274" s="23"/>
      <c r="S274" s="6"/>
      <c r="T274" s="6"/>
      <c r="U274" s="6"/>
      <c r="V274" s="6"/>
      <c r="W274" s="6"/>
      <c r="X274" s="6"/>
      <c r="Y274" s="6"/>
      <c r="Z274" s="6"/>
    </row>
    <row r="275" spans="1:26" ht="18.75" customHeight="1" thickBot="1" x14ac:dyDescent="0.35">
      <c r="A275" s="230"/>
      <c r="B275" s="106" t="s">
        <v>14</v>
      </c>
      <c r="C275" s="175"/>
      <c r="D275" s="25">
        <f t="shared" si="643"/>
        <v>0</v>
      </c>
      <c r="E275" s="25">
        <f t="shared" si="644"/>
        <v>0</v>
      </c>
      <c r="F275" s="26"/>
      <c r="G275" s="107"/>
      <c r="H275" s="25">
        <f t="shared" si="645"/>
        <v>0</v>
      </c>
      <c r="I275" s="25">
        <f t="shared" si="646"/>
        <v>0</v>
      </c>
      <c r="J275" s="26"/>
      <c r="K275" s="175"/>
      <c r="L275" s="25">
        <f t="shared" si="647"/>
        <v>0</v>
      </c>
      <c r="M275" s="25">
        <f t="shared" si="648"/>
        <v>0</v>
      </c>
      <c r="N275" s="26"/>
      <c r="O275" s="27">
        <f>SUM(K275,G275,C275)</f>
        <v>0</v>
      </c>
      <c r="P275" s="28">
        <f t="shared" si="649"/>
        <v>0</v>
      </c>
      <c r="Q275" s="28">
        <f t="shared" si="650"/>
        <v>0</v>
      </c>
      <c r="R275" s="29"/>
      <c r="S275" s="6"/>
      <c r="T275" s="6"/>
      <c r="U275" s="6"/>
      <c r="V275" s="6"/>
      <c r="W275" s="6"/>
      <c r="X275" s="6"/>
      <c r="Y275" s="6"/>
      <c r="Z275" s="6"/>
    </row>
    <row r="276" spans="1:26" ht="18.75" customHeight="1" x14ac:dyDescent="0.3">
      <c r="A276" s="218" t="s">
        <v>95</v>
      </c>
      <c r="B276" s="248"/>
      <c r="C276" s="179"/>
      <c r="D276" s="220"/>
      <c r="E276" s="220"/>
      <c r="F276" s="221"/>
      <c r="G276" s="156"/>
      <c r="H276" s="220"/>
      <c r="I276" s="220"/>
      <c r="J276" s="221"/>
      <c r="K276" s="179"/>
      <c r="L276" s="220"/>
      <c r="M276" s="220"/>
      <c r="N276" s="221"/>
      <c r="O276" s="34"/>
      <c r="P276" s="32"/>
      <c r="Q276" s="32"/>
      <c r="R276" s="33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 x14ac:dyDescent="0.3">
      <c r="A277" s="214" t="s">
        <v>11</v>
      </c>
      <c r="B277" s="104" t="s">
        <v>12</v>
      </c>
      <c r="C277" s="116"/>
      <c r="D277" s="19">
        <f>ROUND(C277/18,2)</f>
        <v>0</v>
      </c>
      <c r="E277" s="19"/>
      <c r="F277" s="20">
        <f>SUM(D277,E278:E279)</f>
        <v>0</v>
      </c>
      <c r="G277" s="105"/>
      <c r="H277" s="19">
        <f>ROUND(G277/18,2)</f>
        <v>0</v>
      </c>
      <c r="I277" s="19"/>
      <c r="J277" s="20">
        <f>SUM(H277,I278:I279)</f>
        <v>0</v>
      </c>
      <c r="K277" s="116"/>
      <c r="L277" s="19">
        <f>ROUND(K277/18,2)</f>
        <v>0</v>
      </c>
      <c r="M277" s="19"/>
      <c r="N277" s="20">
        <f>SUM(L277,M278:M279)</f>
        <v>0</v>
      </c>
      <c r="O277" s="21">
        <f>SUM(K277,G277,C277)</f>
        <v>0</v>
      </c>
      <c r="P277" s="22">
        <f>ROUND(O277/36,2)</f>
        <v>0</v>
      </c>
      <c r="Q277" s="22"/>
      <c r="R277" s="23">
        <f>SUM(P277,Q278:Q279)</f>
        <v>0</v>
      </c>
      <c r="S277" s="4"/>
      <c r="T277" s="4"/>
      <c r="U277" s="4"/>
      <c r="V277" s="4"/>
      <c r="W277" s="4"/>
      <c r="X277" s="4"/>
      <c r="Y277" s="4"/>
      <c r="Z277" s="4"/>
    </row>
    <row r="278" spans="1:26" ht="18.75" customHeight="1" x14ac:dyDescent="0.3">
      <c r="A278" s="214"/>
      <c r="B278" s="104" t="s">
        <v>13</v>
      </c>
      <c r="C278" s="116"/>
      <c r="D278" s="19">
        <f t="shared" ref="D278:D279" si="651">ROUND(C278/12,2)</f>
        <v>0</v>
      </c>
      <c r="E278" s="19">
        <f t="shared" ref="E278:E279" si="652">D278*2</f>
        <v>0</v>
      </c>
      <c r="F278" s="20"/>
      <c r="G278" s="105"/>
      <c r="H278" s="19">
        <f t="shared" ref="H278:H279" si="653">ROUND(G278/12,2)</f>
        <v>0</v>
      </c>
      <c r="I278" s="19">
        <f t="shared" ref="I278:I279" si="654">H278*2</f>
        <v>0</v>
      </c>
      <c r="J278" s="20"/>
      <c r="K278" s="116"/>
      <c r="L278" s="19">
        <f t="shared" ref="L278:L279" si="655">ROUND(K278/12,2)</f>
        <v>0</v>
      </c>
      <c r="M278" s="19">
        <f t="shared" ref="M278:M279" si="656">L278*2</f>
        <v>0</v>
      </c>
      <c r="N278" s="20"/>
      <c r="O278" s="21">
        <f>SUM(K278,G278,C278)</f>
        <v>0</v>
      </c>
      <c r="P278" s="22">
        <f t="shared" ref="P278:P279" si="657">ROUND(O278/24,2)</f>
        <v>0</v>
      </c>
      <c r="Q278" s="22">
        <f t="shared" ref="Q278:Q279" si="658">P278*2</f>
        <v>0</v>
      </c>
      <c r="R278" s="23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 thickBot="1" x14ac:dyDescent="0.35">
      <c r="A279" s="216"/>
      <c r="B279" s="106" t="s">
        <v>14</v>
      </c>
      <c r="C279" s="175"/>
      <c r="D279" s="25">
        <f t="shared" si="651"/>
        <v>0</v>
      </c>
      <c r="E279" s="25">
        <f t="shared" si="652"/>
        <v>0</v>
      </c>
      <c r="F279" s="26"/>
      <c r="G279" s="107"/>
      <c r="H279" s="25">
        <f t="shared" si="653"/>
        <v>0</v>
      </c>
      <c r="I279" s="25">
        <f t="shared" si="654"/>
        <v>0</v>
      </c>
      <c r="J279" s="26"/>
      <c r="K279" s="175"/>
      <c r="L279" s="25">
        <f t="shared" si="655"/>
        <v>0</v>
      </c>
      <c r="M279" s="25">
        <f t="shared" si="656"/>
        <v>0</v>
      </c>
      <c r="N279" s="26"/>
      <c r="O279" s="27">
        <f>SUM(K279,G279,C279)</f>
        <v>0</v>
      </c>
      <c r="P279" s="28">
        <f t="shared" si="657"/>
        <v>0</v>
      </c>
      <c r="Q279" s="28">
        <f t="shared" si="658"/>
        <v>0</v>
      </c>
      <c r="R279" s="29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3">
      <c r="A280" s="235" t="s">
        <v>96</v>
      </c>
      <c r="B280" s="248"/>
      <c r="C280" s="163"/>
      <c r="D280" s="220"/>
      <c r="E280" s="220"/>
      <c r="F280" s="221"/>
      <c r="G280" s="157"/>
      <c r="H280" s="220"/>
      <c r="I280" s="220"/>
      <c r="J280" s="221"/>
      <c r="K280" s="163"/>
      <c r="L280" s="220"/>
      <c r="M280" s="220"/>
      <c r="N280" s="221"/>
      <c r="O280" s="34"/>
      <c r="P280" s="32"/>
      <c r="Q280" s="32"/>
      <c r="R280" s="33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3">
      <c r="A281" s="214" t="s">
        <v>11</v>
      </c>
      <c r="B281" s="104" t="s">
        <v>12</v>
      </c>
      <c r="C281" s="160"/>
      <c r="D281" s="19">
        <f>ROUND(C281/18,2)</f>
        <v>0</v>
      </c>
      <c r="E281" s="19"/>
      <c r="F281" s="20">
        <f>SUM(D281,E282:E283)</f>
        <v>0</v>
      </c>
      <c r="G281" s="18"/>
      <c r="H281" s="19">
        <f>ROUND(G281/18,2)</f>
        <v>0</v>
      </c>
      <c r="I281" s="19"/>
      <c r="J281" s="20">
        <f>SUM(H281,I282:I283)</f>
        <v>0</v>
      </c>
      <c r="K281" s="160"/>
      <c r="L281" s="19">
        <f>ROUND(K281/18,2)</f>
        <v>0</v>
      </c>
      <c r="M281" s="19"/>
      <c r="N281" s="20">
        <f>SUM(L281,M282:M283)</f>
        <v>0</v>
      </c>
      <c r="O281" s="21">
        <f>SUM(K281,G281,C281)</f>
        <v>0</v>
      </c>
      <c r="P281" s="22">
        <f>ROUND(O281/36,2)</f>
        <v>0</v>
      </c>
      <c r="Q281" s="22"/>
      <c r="R281" s="23">
        <f>SUM(P281,Q282:Q283)</f>
        <v>0</v>
      </c>
      <c r="S281" s="4"/>
      <c r="T281" s="4"/>
      <c r="U281" s="4"/>
      <c r="V281" s="4"/>
      <c r="W281" s="4"/>
      <c r="X281" s="4"/>
      <c r="Y281" s="4"/>
      <c r="Z281" s="4"/>
    </row>
    <row r="282" spans="1:26" ht="18.75" customHeight="1" x14ac:dyDescent="0.3">
      <c r="A282" s="214"/>
      <c r="B282" s="104" t="s">
        <v>13</v>
      </c>
      <c r="C282" s="160"/>
      <c r="D282" s="19">
        <f t="shared" ref="D282:D283" si="659">ROUND(C282/12,2)</f>
        <v>0</v>
      </c>
      <c r="E282" s="19">
        <f t="shared" ref="E282:E283" si="660">D282*2</f>
        <v>0</v>
      </c>
      <c r="F282" s="20"/>
      <c r="G282" s="18"/>
      <c r="H282" s="19">
        <f t="shared" ref="H282:H283" si="661">ROUND(G282/12,2)</f>
        <v>0</v>
      </c>
      <c r="I282" s="19">
        <f t="shared" ref="I282:I283" si="662">H282*2</f>
        <v>0</v>
      </c>
      <c r="J282" s="20"/>
      <c r="K282" s="160"/>
      <c r="L282" s="19">
        <f t="shared" ref="L282:L283" si="663">ROUND(K282/12,2)</f>
        <v>0</v>
      </c>
      <c r="M282" s="19">
        <f t="shared" ref="M282:M283" si="664">L282*2</f>
        <v>0</v>
      </c>
      <c r="N282" s="20"/>
      <c r="O282" s="21">
        <f>SUM(K282,G282,C282)</f>
        <v>0</v>
      </c>
      <c r="P282" s="22">
        <f t="shared" ref="P282:P283" si="665">ROUND(O282/24,2)</f>
        <v>0</v>
      </c>
      <c r="Q282" s="22">
        <f t="shared" ref="Q282:Q283" si="666">P282*2</f>
        <v>0</v>
      </c>
      <c r="R282" s="23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thickBot="1" x14ac:dyDescent="0.35">
      <c r="A283" s="216"/>
      <c r="B283" s="106" t="s">
        <v>14</v>
      </c>
      <c r="C283" s="161"/>
      <c r="D283" s="25">
        <f t="shared" si="659"/>
        <v>0</v>
      </c>
      <c r="E283" s="25">
        <f t="shared" si="660"/>
        <v>0</v>
      </c>
      <c r="F283" s="26"/>
      <c r="G283" s="24"/>
      <c r="H283" s="25">
        <f t="shared" si="661"/>
        <v>0</v>
      </c>
      <c r="I283" s="25">
        <f t="shared" si="662"/>
        <v>0</v>
      </c>
      <c r="J283" s="26"/>
      <c r="K283" s="161"/>
      <c r="L283" s="25">
        <f t="shared" si="663"/>
        <v>0</v>
      </c>
      <c r="M283" s="25">
        <f t="shared" si="664"/>
        <v>0</v>
      </c>
      <c r="N283" s="26"/>
      <c r="O283" s="27">
        <f>SUM(K283,G283,C283)</f>
        <v>0</v>
      </c>
      <c r="P283" s="28">
        <f t="shared" si="665"/>
        <v>0</v>
      </c>
      <c r="Q283" s="28">
        <f t="shared" si="666"/>
        <v>0</v>
      </c>
      <c r="R283" s="29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3">
      <c r="A284" s="47" t="s">
        <v>97</v>
      </c>
      <c r="B284" s="118" t="s">
        <v>12</v>
      </c>
      <c r="C284" s="49">
        <f t="shared" ref="C284" si="667">SUM(C273,C277,C281)</f>
        <v>801</v>
      </c>
      <c r="D284" s="50">
        <f t="shared" ref="D284" si="668">SUM(D273,D277,D281)</f>
        <v>44.5</v>
      </c>
      <c r="E284" s="50"/>
      <c r="F284" s="51">
        <f>ROUND(SUM(D284,E285:E286),2)</f>
        <v>44.5</v>
      </c>
      <c r="G284" s="49">
        <f t="shared" ref="G284:H284" si="669">SUM(G273,G277,G281)</f>
        <v>542</v>
      </c>
      <c r="H284" s="50">
        <f t="shared" si="669"/>
        <v>30.11</v>
      </c>
      <c r="I284" s="50"/>
      <c r="J284" s="51">
        <f>ROUND(SUM(H284,I285:I286),2)</f>
        <v>30.11</v>
      </c>
      <c r="K284" s="49">
        <f t="shared" ref="K284:M286" si="670">SUM(K273,K277,K281)</f>
        <v>0</v>
      </c>
      <c r="L284" s="50">
        <f t="shared" si="670"/>
        <v>0</v>
      </c>
      <c r="M284" s="50"/>
      <c r="N284" s="51">
        <f>ROUND(SUM(L284,M285:M286),2)</f>
        <v>0</v>
      </c>
      <c r="O284" s="49">
        <f t="shared" ref="O284:P284" si="671">SUM(O273,O277,O281)</f>
        <v>1343</v>
      </c>
      <c r="P284" s="50">
        <f t="shared" si="671"/>
        <v>37.31</v>
      </c>
      <c r="Q284" s="50"/>
      <c r="R284" s="51">
        <f>ROUND(SUM(P284,Q285:Q286),2)</f>
        <v>37.31</v>
      </c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3">
      <c r="A285" s="52"/>
      <c r="B285" s="118" t="s">
        <v>13</v>
      </c>
      <c r="C285" s="49">
        <f t="shared" ref="C285" si="672">SUM(C274,C278,C282)</f>
        <v>0</v>
      </c>
      <c r="D285" s="50">
        <f t="shared" ref="D285:E285" si="673">SUM(D274,D278,D282)</f>
        <v>0</v>
      </c>
      <c r="E285" s="50">
        <f t="shared" si="673"/>
        <v>0</v>
      </c>
      <c r="F285" s="53"/>
      <c r="G285" s="49">
        <f t="shared" ref="G285:I285" si="674">SUM(G274,G278,G282)</f>
        <v>0</v>
      </c>
      <c r="H285" s="50">
        <f t="shared" si="674"/>
        <v>0</v>
      </c>
      <c r="I285" s="50">
        <f t="shared" si="674"/>
        <v>0</v>
      </c>
      <c r="J285" s="53"/>
      <c r="K285" s="49">
        <f t="shared" si="670"/>
        <v>0</v>
      </c>
      <c r="L285" s="50">
        <f t="shared" si="670"/>
        <v>0</v>
      </c>
      <c r="M285" s="50">
        <f t="shared" si="670"/>
        <v>0</v>
      </c>
      <c r="N285" s="53"/>
      <c r="O285" s="49">
        <f t="shared" ref="O285:Q285" si="675">SUM(O274,O278,O282)</f>
        <v>0</v>
      </c>
      <c r="P285" s="50">
        <f t="shared" si="675"/>
        <v>0</v>
      </c>
      <c r="Q285" s="50">
        <f t="shared" si="675"/>
        <v>0</v>
      </c>
      <c r="R285" s="53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thickBot="1" x14ac:dyDescent="0.35">
      <c r="A286" s="54"/>
      <c r="B286" s="119" t="s">
        <v>14</v>
      </c>
      <c r="C286" s="56">
        <f t="shared" ref="C286" si="676">SUM(C275,C279,C283)</f>
        <v>0</v>
      </c>
      <c r="D286" s="57">
        <f t="shared" ref="D286:E286" si="677">SUM(D275,D279,D283)</f>
        <v>0</v>
      </c>
      <c r="E286" s="57">
        <f t="shared" si="677"/>
        <v>0</v>
      </c>
      <c r="F286" s="58"/>
      <c r="G286" s="56">
        <f t="shared" ref="G286:I286" si="678">SUM(G275,G279,G283)</f>
        <v>0</v>
      </c>
      <c r="H286" s="57">
        <f t="shared" si="678"/>
        <v>0</v>
      </c>
      <c r="I286" s="57">
        <f t="shared" si="678"/>
        <v>0</v>
      </c>
      <c r="J286" s="58"/>
      <c r="K286" s="56">
        <f t="shared" si="670"/>
        <v>0</v>
      </c>
      <c r="L286" s="57">
        <f t="shared" si="670"/>
        <v>0</v>
      </c>
      <c r="M286" s="57">
        <f t="shared" si="670"/>
        <v>0</v>
      </c>
      <c r="N286" s="58"/>
      <c r="O286" s="56">
        <f t="shared" ref="O286:Q286" si="679">SUM(O275,O279,O283)</f>
        <v>0</v>
      </c>
      <c r="P286" s="57">
        <f t="shared" si="679"/>
        <v>0</v>
      </c>
      <c r="Q286" s="57">
        <f t="shared" si="679"/>
        <v>0</v>
      </c>
      <c r="R286" s="58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3">
      <c r="A287" s="124" t="s">
        <v>98</v>
      </c>
      <c r="B287" s="125" t="s">
        <v>12</v>
      </c>
      <c r="C287" s="126">
        <f>SUM(C249,C267,C284)</f>
        <v>55720</v>
      </c>
      <c r="D287" s="127">
        <f>SUM(D249,D267,D284)</f>
        <v>3095.58</v>
      </c>
      <c r="E287" s="127"/>
      <c r="F287" s="128">
        <f>ROUND(SUM(D287,E288:E290),2)</f>
        <v>3727.17</v>
      </c>
      <c r="G287" s="126">
        <f>SUM(G249,G267,G284)</f>
        <v>52949</v>
      </c>
      <c r="H287" s="127">
        <f>SUM(H249,H267,H284)</f>
        <v>2941.5800000000004</v>
      </c>
      <c r="I287" s="127"/>
      <c r="J287" s="128">
        <f>ROUND(SUM(H287,I288:I290),2)</f>
        <v>3915.9</v>
      </c>
      <c r="K287" s="126">
        <f>SUM(K249,K267,K284)</f>
        <v>7253</v>
      </c>
      <c r="L287" s="127">
        <f>SUM(L249,L267,L284)</f>
        <v>402.95</v>
      </c>
      <c r="M287" s="127"/>
      <c r="N287" s="128">
        <f>ROUND(SUM(L287,M288:M290),2)</f>
        <v>582.15</v>
      </c>
      <c r="O287" s="126">
        <f>SUM(O249,O267,O284)</f>
        <v>115922</v>
      </c>
      <c r="P287" s="127">
        <f>SUM(P249,P267,P284)</f>
        <v>3220.0599999999995</v>
      </c>
      <c r="Q287" s="127"/>
      <c r="R287" s="128">
        <f>ROUND(SUM(P287,Q288:Q290),2)</f>
        <v>4112.6400000000003</v>
      </c>
      <c r="S287" s="6"/>
      <c r="T287" s="6"/>
      <c r="U287" s="6"/>
      <c r="V287" s="6"/>
      <c r="W287" s="6"/>
      <c r="X287" s="6"/>
      <c r="Y287" s="6"/>
      <c r="Z287" s="6"/>
    </row>
    <row r="288" spans="1:26" ht="18.75" customHeight="1" x14ac:dyDescent="0.3">
      <c r="A288" s="129"/>
      <c r="B288" s="130" t="s">
        <v>68</v>
      </c>
      <c r="C288" s="131">
        <f>SUM(C250)</f>
        <v>0</v>
      </c>
      <c r="D288" s="132">
        <f>SUM(D250)</f>
        <v>0</v>
      </c>
      <c r="E288" s="132">
        <f>SUM(E250)</f>
        <v>0</v>
      </c>
      <c r="F288" s="133"/>
      <c r="G288" s="131">
        <f>SUM(G250)</f>
        <v>0</v>
      </c>
      <c r="H288" s="132">
        <f>SUM(H250)</f>
        <v>0</v>
      </c>
      <c r="I288" s="132">
        <f>SUM(I250)</f>
        <v>0</v>
      </c>
      <c r="J288" s="133"/>
      <c r="K288" s="131">
        <f>SUM(K250)</f>
        <v>0</v>
      </c>
      <c r="L288" s="132">
        <f>SUM(L250)</f>
        <v>0</v>
      </c>
      <c r="M288" s="132">
        <f>SUM(M250)</f>
        <v>0</v>
      </c>
      <c r="N288" s="133"/>
      <c r="O288" s="131">
        <f>SUM(O250)</f>
        <v>0</v>
      </c>
      <c r="P288" s="132">
        <f>SUM(P250)</f>
        <v>0</v>
      </c>
      <c r="Q288" s="132">
        <f>SUM(Q250)</f>
        <v>0</v>
      </c>
      <c r="R288" s="133"/>
      <c r="S288" s="6"/>
      <c r="T288" s="6"/>
      <c r="U288" s="6"/>
      <c r="V288" s="6"/>
      <c r="W288" s="6"/>
      <c r="X288" s="6"/>
      <c r="Y288" s="6"/>
      <c r="Z288" s="6"/>
    </row>
    <row r="289" spans="1:26" ht="18.75" customHeight="1" x14ac:dyDescent="0.3">
      <c r="A289" s="129"/>
      <c r="B289" s="130" t="s">
        <v>13</v>
      </c>
      <c r="C289" s="131">
        <f t="shared" ref="C289:E290" si="680">SUM(C251,C268,C285)</f>
        <v>4653</v>
      </c>
      <c r="D289" s="132">
        <f t="shared" si="680"/>
        <v>387.76000000000005</v>
      </c>
      <c r="E289" s="132">
        <f t="shared" si="680"/>
        <v>607.7360000000001</v>
      </c>
      <c r="F289" s="133"/>
      <c r="G289" s="131">
        <f t="shared" ref="G289:I290" si="681">SUM(G251,G268,G285)</f>
        <v>7312</v>
      </c>
      <c r="H289" s="132">
        <f t="shared" si="681"/>
        <v>609.34</v>
      </c>
      <c r="I289" s="132">
        <f t="shared" si="681"/>
        <v>956.16499999999996</v>
      </c>
      <c r="J289" s="133"/>
      <c r="K289" s="131">
        <f t="shared" ref="K289:M290" si="682">SUM(K251,K268,K285)</f>
        <v>1438</v>
      </c>
      <c r="L289" s="132">
        <f t="shared" si="682"/>
        <v>119.83</v>
      </c>
      <c r="M289" s="132">
        <f t="shared" si="682"/>
        <v>179.2</v>
      </c>
      <c r="N289" s="133"/>
      <c r="O289" s="131">
        <f t="shared" ref="O289:Q290" si="683">SUM(O251,O268,O285)</f>
        <v>13403</v>
      </c>
      <c r="P289" s="132">
        <f t="shared" si="683"/>
        <v>558.48</v>
      </c>
      <c r="Q289" s="132">
        <f t="shared" si="683"/>
        <v>871.57799999999986</v>
      </c>
      <c r="R289" s="133"/>
      <c r="S289" s="6"/>
      <c r="T289" s="6"/>
      <c r="U289" s="6"/>
      <c r="V289" s="6"/>
      <c r="W289" s="6"/>
      <c r="X289" s="6"/>
      <c r="Y289" s="6"/>
      <c r="Z289" s="6"/>
    </row>
    <row r="290" spans="1:26" ht="18.75" customHeight="1" thickBot="1" x14ac:dyDescent="0.35">
      <c r="A290" s="134"/>
      <c r="B290" s="135" t="s">
        <v>14</v>
      </c>
      <c r="C290" s="136">
        <f t="shared" si="680"/>
        <v>159</v>
      </c>
      <c r="D290" s="137">
        <f t="shared" si="680"/>
        <v>13.25</v>
      </c>
      <c r="E290" s="137">
        <f t="shared" si="680"/>
        <v>23.85</v>
      </c>
      <c r="F290" s="138"/>
      <c r="G290" s="136">
        <f t="shared" si="681"/>
        <v>123</v>
      </c>
      <c r="H290" s="137">
        <f t="shared" si="681"/>
        <v>10.25</v>
      </c>
      <c r="I290" s="137">
        <f t="shared" si="681"/>
        <v>18.150000000000002</v>
      </c>
      <c r="J290" s="138"/>
      <c r="K290" s="136">
        <f t="shared" si="682"/>
        <v>0</v>
      </c>
      <c r="L290" s="137">
        <f t="shared" si="682"/>
        <v>0</v>
      </c>
      <c r="M290" s="137">
        <f t="shared" si="682"/>
        <v>0</v>
      </c>
      <c r="N290" s="138"/>
      <c r="O290" s="136">
        <f t="shared" si="683"/>
        <v>282</v>
      </c>
      <c r="P290" s="137">
        <f t="shared" si="683"/>
        <v>11.75</v>
      </c>
      <c r="Q290" s="137">
        <f t="shared" si="683"/>
        <v>21</v>
      </c>
      <c r="R290" s="138"/>
      <c r="S290" s="6"/>
      <c r="T290" s="6"/>
      <c r="U290" s="6"/>
      <c r="V290" s="6"/>
      <c r="W290" s="6"/>
      <c r="X290" s="6"/>
      <c r="Y290" s="6"/>
      <c r="Z290" s="6"/>
    </row>
  </sheetData>
  <mergeCells count="2">
    <mergeCell ref="A2:A3"/>
    <mergeCell ref="B2:B3"/>
  </mergeCells>
  <conditionalFormatting sqref="C4:R248 C249:D249 F249:H249 J249:P249 R249 C250:R252">
    <cfRule type="expression" dxfId="18" priority="8">
      <formula>ABS(C4-INT(C4))&lt;0.01</formula>
    </cfRule>
  </conditionalFormatting>
  <conditionalFormatting sqref="C254:R290">
    <cfRule type="expression" dxfId="17" priority="9">
      <formula>INT(C254)=C254</formula>
    </cfRule>
  </conditionalFormatting>
  <conditionalFormatting sqref="E249">
    <cfRule type="expression" dxfId="16" priority="7">
      <formula>INT(E249)=E249</formula>
    </cfRule>
  </conditionalFormatting>
  <conditionalFormatting sqref="I249">
    <cfRule type="expression" dxfId="15" priority="6">
      <formula>INT(I249)=I249</formula>
    </cfRule>
  </conditionalFormatting>
  <conditionalFormatting sqref="M249">
    <cfRule type="expression" dxfId="14" priority="5">
      <formula>INT(M249)=M249</formula>
    </cfRule>
  </conditionalFormatting>
  <conditionalFormatting sqref="Q249">
    <cfRule type="expression" dxfId="13" priority="4">
      <formula>INT(Q249)=Q249</formula>
    </cfRule>
  </conditionalFormatting>
  <printOptions horizontalCentered="1"/>
  <pageMargins left="0.19685039370078741" right="0.19685039370078741" top="0.31496062992125984" bottom="0.34" header="0" footer="0"/>
  <pageSetup paperSize="9" scale="70" orientation="landscape" r:id="rId1"/>
  <headerFooter>
    <oddFooter>&amp;CPage &amp;P of</oddFooter>
  </headerFooter>
  <ignoredErrors>
    <ignoredError sqref="O17:R17 O46:Q46 O44:R44 O20:R20 O18:Q18 O19:Q19 O23:R23 O21:Q21 O22:Q22 O26:R26 O24:Q24 O25:Q25 O29:R29 O27:Q27 O28:Q28 O32:R32 O30:Q30 O31:Q31 O35:R35 O33:Q33 O34:Q34 O38:R38 O36:Q36 O37:Q37 O41:R41 O39:Q39 O40:Q40 O43:Q43 O42:Q42 O45:Q4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5"/>
  <sheetViews>
    <sheetView zoomScaleNormal="100" workbookViewId="0">
      <pane ySplit="2" topLeftCell="A3" activePane="bottomLeft" state="frozen"/>
      <selection activeCell="A2" sqref="A2:A3"/>
      <selection pane="bottomLeft" activeCell="A2" sqref="A2:A3"/>
    </sheetView>
  </sheetViews>
  <sheetFormatPr defaultColWidth="12.625" defaultRowHeight="15" customHeight="1" x14ac:dyDescent="0.25"/>
  <cols>
    <col min="1" max="1" width="30.375" style="5" customWidth="1"/>
    <col min="2" max="2" width="14.625" style="5" customWidth="1"/>
    <col min="3" max="3" width="10" style="5" customWidth="1"/>
    <col min="4" max="4" width="10.625" style="5" customWidth="1"/>
    <col min="5" max="5" width="10" style="5" customWidth="1"/>
    <col min="6" max="7" width="11.625" style="5" customWidth="1"/>
    <col min="8" max="16384" width="12.625" style="5"/>
  </cols>
  <sheetData>
    <row r="1" spans="1:7" ht="21" customHeight="1" x14ac:dyDescent="0.35">
      <c r="A1" s="191" t="s">
        <v>114</v>
      </c>
      <c r="B1" s="139"/>
      <c r="C1" s="140"/>
      <c r="D1" s="140"/>
      <c r="E1" s="140"/>
      <c r="F1" s="140"/>
      <c r="G1" s="140"/>
    </row>
    <row r="2" spans="1:7" ht="21" customHeight="1" x14ac:dyDescent="0.35">
      <c r="A2" s="250" t="s">
        <v>100</v>
      </c>
      <c r="B2" s="141" t="s">
        <v>101</v>
      </c>
      <c r="C2" s="154" t="s">
        <v>112</v>
      </c>
      <c r="D2" s="155" t="s">
        <v>102</v>
      </c>
      <c r="E2" s="154" t="s">
        <v>110</v>
      </c>
      <c r="F2" s="142" t="s">
        <v>103</v>
      </c>
      <c r="G2" s="142" t="s">
        <v>104</v>
      </c>
    </row>
    <row r="3" spans="1:7" ht="21" customHeight="1" x14ac:dyDescent="0.35">
      <c r="A3" s="251" t="s">
        <v>10</v>
      </c>
      <c r="B3" s="143" t="s">
        <v>12</v>
      </c>
      <c r="C3" s="181">
        <f>ปกติ!D5</f>
        <v>515.22</v>
      </c>
      <c r="D3" s="181">
        <f>ปกติ!H5</f>
        <v>363.17</v>
      </c>
      <c r="E3" s="181">
        <f>ปกติ!L5</f>
        <v>0.33</v>
      </c>
      <c r="F3" s="182">
        <f>ปกติ!P5</f>
        <v>439.36</v>
      </c>
      <c r="G3" s="182">
        <f>SUM(F3:F4)</f>
        <v>439.36</v>
      </c>
    </row>
    <row r="4" spans="1:7" ht="21" customHeight="1" x14ac:dyDescent="0.35">
      <c r="A4" s="252"/>
      <c r="B4" s="144" t="s">
        <v>105</v>
      </c>
      <c r="C4" s="183">
        <f>SUM(ปกติ!E6:E7)</f>
        <v>0</v>
      </c>
      <c r="D4" s="183">
        <f>SUM(ปกติ!I6:I7)</f>
        <v>0</v>
      </c>
      <c r="E4" s="183">
        <f>SUM(ปกติ!M6:M7)</f>
        <v>0</v>
      </c>
      <c r="F4" s="184">
        <f>SUM(ปกติ!Q6:Q7)</f>
        <v>0</v>
      </c>
      <c r="G4" s="184"/>
    </row>
    <row r="5" spans="1:7" ht="21" customHeight="1" x14ac:dyDescent="0.35">
      <c r="A5" s="251" t="s">
        <v>15</v>
      </c>
      <c r="B5" s="143" t="s">
        <v>12</v>
      </c>
      <c r="C5" s="181">
        <f>ปกติ!D9</f>
        <v>568.22</v>
      </c>
      <c r="D5" s="181">
        <f>ปกติ!H9</f>
        <v>423.61</v>
      </c>
      <c r="E5" s="181">
        <f>ปกติ!L9</f>
        <v>0.56000000000000005</v>
      </c>
      <c r="F5" s="182">
        <f>ปกติ!P9</f>
        <v>496.19</v>
      </c>
      <c r="G5" s="182">
        <f>SUM(F5:F6)</f>
        <v>500.92399999999998</v>
      </c>
    </row>
    <row r="6" spans="1:7" ht="21" customHeight="1" x14ac:dyDescent="0.35">
      <c r="A6" s="252"/>
      <c r="B6" s="144" t="s">
        <v>105</v>
      </c>
      <c r="C6" s="183">
        <f>SUM(ปกติ!E10:E11)</f>
        <v>4.95</v>
      </c>
      <c r="D6" s="183">
        <f>SUM(ปกติ!I10:I11)</f>
        <v>4.5</v>
      </c>
      <c r="E6" s="183">
        <f>SUM(ปกติ!M10:M11)</f>
        <v>0</v>
      </c>
      <c r="F6" s="184">
        <f>SUM(ปกติ!Q10:Q11)</f>
        <v>4.734</v>
      </c>
      <c r="G6" s="184"/>
    </row>
    <row r="7" spans="1:7" ht="21" customHeight="1" x14ac:dyDescent="0.35">
      <c r="A7" s="251" t="s">
        <v>16</v>
      </c>
      <c r="B7" s="143" t="s">
        <v>12</v>
      </c>
      <c r="C7" s="181">
        <f>ปกติ!D13</f>
        <v>538.83000000000004</v>
      </c>
      <c r="D7" s="181">
        <f>ปกติ!H13</f>
        <v>412.56</v>
      </c>
      <c r="E7" s="181">
        <f>ปกติ!L13</f>
        <v>19.670000000000002</v>
      </c>
      <c r="F7" s="182">
        <f>ปกติ!P13</f>
        <v>485.53</v>
      </c>
      <c r="G7" s="182">
        <f>SUM(F7:F8)</f>
        <v>561.81999999999994</v>
      </c>
    </row>
    <row r="8" spans="1:7" ht="21" customHeight="1" x14ac:dyDescent="0.35">
      <c r="A8" s="252"/>
      <c r="B8" s="144" t="s">
        <v>105</v>
      </c>
      <c r="C8" s="183">
        <f>SUM(ปกติ!E14:E15)</f>
        <v>71.83</v>
      </c>
      <c r="D8" s="183">
        <f>SUM(ปกติ!I14:I15)</f>
        <v>77.75</v>
      </c>
      <c r="E8" s="183">
        <f>SUM(ปกติ!M14:M15)</f>
        <v>3</v>
      </c>
      <c r="F8" s="184">
        <f>SUM(ปกติ!Q14:Q15)</f>
        <v>76.289999999999992</v>
      </c>
      <c r="G8" s="184"/>
    </row>
    <row r="9" spans="1:7" ht="21" customHeight="1" x14ac:dyDescent="0.35">
      <c r="A9" s="251" t="s">
        <v>17</v>
      </c>
      <c r="B9" s="143" t="s">
        <v>12</v>
      </c>
      <c r="C9" s="181">
        <f>ปกติ!D44</f>
        <v>491.89</v>
      </c>
      <c r="D9" s="181">
        <f>ปกติ!H44</f>
        <v>59.67</v>
      </c>
      <c r="E9" s="181">
        <f>ปกติ!L44</f>
        <v>22</v>
      </c>
      <c r="F9" s="182">
        <f>ปกติ!P44</f>
        <v>286.77999999999997</v>
      </c>
      <c r="G9" s="182">
        <f>SUM(F9:F10)</f>
        <v>286.77999999999997</v>
      </c>
    </row>
    <row r="10" spans="1:7" ht="21" customHeight="1" x14ac:dyDescent="0.35">
      <c r="A10" s="252"/>
      <c r="B10" s="144" t="s">
        <v>105</v>
      </c>
      <c r="C10" s="183">
        <f>SUM(ปกติ!E45:E46)</f>
        <v>0</v>
      </c>
      <c r="D10" s="183">
        <f>SUM(ปกติ!I45:I46)</f>
        <v>0</v>
      </c>
      <c r="E10" s="183">
        <f>SUM(ปกติ!M45:M46)</f>
        <v>0</v>
      </c>
      <c r="F10" s="184">
        <f>SUM(ปกติ!Q45:Q46)</f>
        <v>0</v>
      </c>
      <c r="G10" s="184"/>
    </row>
    <row r="11" spans="1:7" ht="21" customHeight="1" x14ac:dyDescent="0.35">
      <c r="A11" s="251" t="s">
        <v>27</v>
      </c>
      <c r="B11" s="143" t="s">
        <v>12</v>
      </c>
      <c r="C11" s="181">
        <f>ปกติ!D48</f>
        <v>198.39</v>
      </c>
      <c r="D11" s="181">
        <f>ปกติ!H48</f>
        <v>202</v>
      </c>
      <c r="E11" s="181">
        <f>ปกติ!L48</f>
        <v>0</v>
      </c>
      <c r="F11" s="182">
        <f>ปกติ!P48</f>
        <v>200.19</v>
      </c>
      <c r="G11" s="182">
        <f>SUM(F11:F12)</f>
        <v>208.69</v>
      </c>
    </row>
    <row r="12" spans="1:7" ht="21" customHeight="1" x14ac:dyDescent="0.35">
      <c r="A12" s="252"/>
      <c r="B12" s="144" t="s">
        <v>105</v>
      </c>
      <c r="C12" s="183">
        <f>SUM(ปกติ!E49:E50)</f>
        <v>12</v>
      </c>
      <c r="D12" s="183">
        <f>SUM(ปกติ!I49:I50)</f>
        <v>5</v>
      </c>
      <c r="E12" s="183">
        <f>SUM(ปกติ!M49:M50)</f>
        <v>0</v>
      </c>
      <c r="F12" s="184">
        <f>SUM(ปกติ!Q49:Q50)</f>
        <v>8.5</v>
      </c>
      <c r="G12" s="184"/>
    </row>
    <row r="13" spans="1:7" ht="21" customHeight="1" x14ac:dyDescent="0.35">
      <c r="A13" s="251" t="s">
        <v>28</v>
      </c>
      <c r="B13" s="143" t="s">
        <v>12</v>
      </c>
      <c r="C13" s="181">
        <f>ปกติ!D52</f>
        <v>1052.83</v>
      </c>
      <c r="D13" s="181">
        <f>ปกติ!H52</f>
        <v>1046.5</v>
      </c>
      <c r="E13" s="181">
        <f>ปกติ!L52</f>
        <v>71</v>
      </c>
      <c r="F13" s="182">
        <f>ปกติ!P52</f>
        <v>1085.17</v>
      </c>
      <c r="G13" s="182">
        <f>SUM(F13:F14)</f>
        <v>1087.6300000000001</v>
      </c>
    </row>
    <row r="14" spans="1:7" ht="21" customHeight="1" x14ac:dyDescent="0.35">
      <c r="A14" s="252"/>
      <c r="B14" s="144" t="s">
        <v>105</v>
      </c>
      <c r="C14" s="183">
        <f>SUM(ปกติ!E53:E54)</f>
        <v>2.42</v>
      </c>
      <c r="D14" s="183">
        <f>SUM(ปกติ!I53:I54)</f>
        <v>2.5</v>
      </c>
      <c r="E14" s="183">
        <f>SUM(ปกติ!M53:M54)</f>
        <v>0</v>
      </c>
      <c r="F14" s="184">
        <f>SUM(ปกติ!Q53:Q54)</f>
        <v>2.46</v>
      </c>
      <c r="G14" s="184"/>
    </row>
    <row r="15" spans="1:7" ht="21" customHeight="1" x14ac:dyDescent="0.35">
      <c r="A15" s="251" t="s">
        <v>29</v>
      </c>
      <c r="B15" s="143" t="s">
        <v>12</v>
      </c>
      <c r="C15" s="181">
        <f>ปกติ!D89</f>
        <v>3435.44</v>
      </c>
      <c r="D15" s="181">
        <f>ปกติ!H89</f>
        <v>3031.67</v>
      </c>
      <c r="E15" s="181">
        <f>ปกติ!L89</f>
        <v>29.17</v>
      </c>
      <c r="F15" s="182">
        <f>ปกติ!P89</f>
        <v>3248.14</v>
      </c>
      <c r="G15" s="182">
        <f>SUM(F15:F16)</f>
        <v>3264.1239999999998</v>
      </c>
    </row>
    <row r="16" spans="1:7" ht="21" customHeight="1" x14ac:dyDescent="0.35">
      <c r="A16" s="252"/>
      <c r="B16" s="144" t="s">
        <v>105</v>
      </c>
      <c r="C16" s="183">
        <f>SUM(ปกติ!E90:E91)</f>
        <v>13.95</v>
      </c>
      <c r="D16" s="183">
        <f>SUM(ปกติ!I90:I91)</f>
        <v>18</v>
      </c>
      <c r="E16" s="183">
        <f>SUM(ปกติ!M90:M91)</f>
        <v>0</v>
      </c>
      <c r="F16" s="184">
        <f>SUM(ปกติ!Q90:Q91)</f>
        <v>15.984</v>
      </c>
      <c r="G16" s="184"/>
    </row>
    <row r="17" spans="1:7" ht="21" customHeight="1" x14ac:dyDescent="0.35">
      <c r="A17" s="251" t="s">
        <v>41</v>
      </c>
      <c r="B17" s="143" t="s">
        <v>12</v>
      </c>
      <c r="C17" s="181">
        <f>ปกติ!D102</f>
        <v>1096.8900000000001</v>
      </c>
      <c r="D17" s="181">
        <f>ปกติ!H102</f>
        <v>1010.89</v>
      </c>
      <c r="E17" s="181">
        <f>ปกติ!L102</f>
        <v>0</v>
      </c>
      <c r="F17" s="182">
        <f>ปกติ!P102</f>
        <v>1053.8900000000001</v>
      </c>
      <c r="G17" s="182">
        <f>SUM(F17:F18)</f>
        <v>1092.212</v>
      </c>
    </row>
    <row r="18" spans="1:7" ht="21" customHeight="1" x14ac:dyDescent="0.35">
      <c r="A18" s="252"/>
      <c r="B18" s="144" t="s">
        <v>105</v>
      </c>
      <c r="C18" s="183">
        <f>SUM(ปกติ!E103:E104)</f>
        <v>38.106000000000002</v>
      </c>
      <c r="D18" s="183">
        <f>SUM(ปกติ!I103:I104)</f>
        <v>33.156000000000006</v>
      </c>
      <c r="E18" s="183">
        <f>SUM(ปกติ!M103:M104)</f>
        <v>5.4</v>
      </c>
      <c r="F18" s="184">
        <f>SUM(ปกติ!Q103:Q104)</f>
        <v>38.322000000000003</v>
      </c>
      <c r="G18" s="184"/>
    </row>
    <row r="19" spans="1:7" ht="21" customHeight="1" x14ac:dyDescent="0.35">
      <c r="A19" s="251" t="s">
        <v>45</v>
      </c>
      <c r="B19" s="143" t="s">
        <v>12</v>
      </c>
      <c r="C19" s="181">
        <f>ปกติ!D106</f>
        <v>1049.67</v>
      </c>
      <c r="D19" s="181">
        <f>ปกติ!H106</f>
        <v>863.28</v>
      </c>
      <c r="E19" s="181">
        <f>ปกติ!L106</f>
        <v>43.72</v>
      </c>
      <c r="F19" s="182">
        <f>ปกติ!P106</f>
        <v>978.33</v>
      </c>
      <c r="G19" s="182">
        <f>SUM(F19:F20)</f>
        <v>990.51</v>
      </c>
    </row>
    <row r="20" spans="1:7" ht="21" customHeight="1" x14ac:dyDescent="0.35">
      <c r="A20" s="252"/>
      <c r="B20" s="144" t="s">
        <v>105</v>
      </c>
      <c r="C20" s="183">
        <f>SUM(ปกติ!E107:E108)</f>
        <v>9.66</v>
      </c>
      <c r="D20" s="183">
        <f>SUM(ปกติ!I107:I108)</f>
        <v>11.34</v>
      </c>
      <c r="E20" s="183">
        <f>SUM(ปกติ!M107:M108)</f>
        <v>3.34</v>
      </c>
      <c r="F20" s="184">
        <f>SUM(ปกติ!Q107:Q108)</f>
        <v>12.18</v>
      </c>
      <c r="G20" s="184"/>
    </row>
    <row r="21" spans="1:7" ht="21" customHeight="1" x14ac:dyDescent="0.35">
      <c r="A21" s="251" t="s">
        <v>46</v>
      </c>
      <c r="B21" s="143" t="s">
        <v>12</v>
      </c>
      <c r="C21" s="181">
        <f>ปกติ!D110</f>
        <v>981.28</v>
      </c>
      <c r="D21" s="181">
        <f>ปกติ!H110</f>
        <v>986.28</v>
      </c>
      <c r="E21" s="181">
        <f>ปกติ!L110</f>
        <v>23.17</v>
      </c>
      <c r="F21" s="182">
        <f>ปกติ!P110</f>
        <v>995.36</v>
      </c>
      <c r="G21" s="182">
        <f>SUM(F21:F22)</f>
        <v>1030.28</v>
      </c>
    </row>
    <row r="22" spans="1:7" ht="21" customHeight="1" x14ac:dyDescent="0.35">
      <c r="A22" s="252"/>
      <c r="B22" s="144" t="s">
        <v>105</v>
      </c>
      <c r="C22" s="183">
        <f>SUM(ปกติ!E111:E112)</f>
        <v>34.840000000000003</v>
      </c>
      <c r="D22" s="183">
        <f>SUM(ปกติ!I111:I112)</f>
        <v>35</v>
      </c>
      <c r="E22" s="183">
        <f>SUM(ปกติ!M111:M112)</f>
        <v>0</v>
      </c>
      <c r="F22" s="184">
        <f>SUM(ปกติ!Q111:Q112)</f>
        <v>34.92</v>
      </c>
      <c r="G22" s="184"/>
    </row>
    <row r="23" spans="1:7" ht="21" customHeight="1" x14ac:dyDescent="0.35">
      <c r="A23" s="251" t="s">
        <v>47</v>
      </c>
      <c r="B23" s="143" t="s">
        <v>12</v>
      </c>
      <c r="C23" s="181">
        <f>ปกติ!D144</f>
        <v>3361.61</v>
      </c>
      <c r="D23" s="181">
        <f>ปกติ!H144</f>
        <v>2886.94</v>
      </c>
      <c r="E23" s="181">
        <f>ปกติ!L144</f>
        <v>36.22</v>
      </c>
      <c r="F23" s="182">
        <f>ปกติ!P144</f>
        <v>3142.39</v>
      </c>
      <c r="G23" s="182">
        <f>SUM(F23:F24)</f>
        <v>3211.91</v>
      </c>
    </row>
    <row r="24" spans="1:7" ht="21" customHeight="1" x14ac:dyDescent="0.35">
      <c r="A24" s="252"/>
      <c r="B24" s="144" t="s">
        <v>105</v>
      </c>
      <c r="C24" s="183">
        <f>SUM(ปกติ!E145:E146)</f>
        <v>69.66</v>
      </c>
      <c r="D24" s="183">
        <f>SUM(ปกติ!I145:I146)</f>
        <v>69.34</v>
      </c>
      <c r="E24" s="183">
        <f>SUM(ปกติ!M145:M146)</f>
        <v>0</v>
      </c>
      <c r="F24" s="184">
        <f>SUM(ปกติ!Q145:Q146)</f>
        <v>69.52</v>
      </c>
      <c r="G24" s="184"/>
    </row>
    <row r="25" spans="1:7" ht="21" customHeight="1" x14ac:dyDescent="0.35">
      <c r="A25" s="251" t="s">
        <v>58</v>
      </c>
      <c r="B25" s="143" t="s">
        <v>12</v>
      </c>
      <c r="C25" s="181">
        <f>ปกติ!D148</f>
        <v>631.78</v>
      </c>
      <c r="D25" s="181">
        <f>ปกติ!H148</f>
        <v>532.39</v>
      </c>
      <c r="E25" s="181">
        <f>ปกติ!L148</f>
        <v>0</v>
      </c>
      <c r="F25" s="182">
        <f>ปกติ!P148</f>
        <v>582.08000000000004</v>
      </c>
      <c r="G25" s="182">
        <f>SUM(F25:F26)</f>
        <v>599.5</v>
      </c>
    </row>
    <row r="26" spans="1:7" ht="21" customHeight="1" x14ac:dyDescent="0.35">
      <c r="A26" s="252"/>
      <c r="B26" s="144" t="s">
        <v>105</v>
      </c>
      <c r="C26" s="183">
        <f>SUM(ปกติ!E149:E150)</f>
        <v>17.420000000000002</v>
      </c>
      <c r="D26" s="183">
        <f>SUM(ปกติ!I149:I150)</f>
        <v>17.420000000000002</v>
      </c>
      <c r="E26" s="183">
        <f>SUM(ปกติ!M149:M150)</f>
        <v>0</v>
      </c>
      <c r="F26" s="184">
        <f>SUM(ปกติ!Q149:Q150)</f>
        <v>17.420000000000002</v>
      </c>
      <c r="G26" s="184"/>
    </row>
    <row r="27" spans="1:7" ht="21" customHeight="1" x14ac:dyDescent="0.35">
      <c r="A27" s="251" t="s">
        <v>59</v>
      </c>
      <c r="B27" s="143" t="s">
        <v>12</v>
      </c>
      <c r="C27" s="181">
        <f>ปกติ!D170</f>
        <v>1619.33</v>
      </c>
      <c r="D27" s="181">
        <f>ปกติ!H170</f>
        <v>1527.56</v>
      </c>
      <c r="E27" s="181">
        <f>ปกติ!L170</f>
        <v>46.72</v>
      </c>
      <c r="F27" s="182">
        <f>ปกติ!P170</f>
        <v>1596.81</v>
      </c>
      <c r="G27" s="182">
        <f>SUM(F27:F28)</f>
        <v>1640.81</v>
      </c>
    </row>
    <row r="28" spans="1:7" ht="21" customHeight="1" x14ac:dyDescent="0.35">
      <c r="A28" s="252"/>
      <c r="B28" s="144" t="s">
        <v>105</v>
      </c>
      <c r="C28" s="183">
        <f>SUM(ปกติ!E171:E172)</f>
        <v>51.5</v>
      </c>
      <c r="D28" s="183">
        <f>SUM(ปกติ!I171:I172)</f>
        <v>36.5</v>
      </c>
      <c r="E28" s="183">
        <f>SUM(ปกติ!M171:M172)</f>
        <v>0</v>
      </c>
      <c r="F28" s="184">
        <f>SUM(ปกติ!Q171:Q172)</f>
        <v>44</v>
      </c>
      <c r="G28" s="184"/>
    </row>
    <row r="29" spans="1:7" ht="21" customHeight="1" x14ac:dyDescent="0.35">
      <c r="A29" s="251" t="s">
        <v>66</v>
      </c>
      <c r="B29" s="143" t="s">
        <v>12</v>
      </c>
      <c r="C29" s="181">
        <f>ปกติ!D174</f>
        <v>451.67</v>
      </c>
      <c r="D29" s="181">
        <f>ปกติ!H174</f>
        <v>442.17</v>
      </c>
      <c r="E29" s="181">
        <f>ปกติ!L174</f>
        <v>0</v>
      </c>
      <c r="F29" s="182">
        <f>ปกติ!P174</f>
        <v>446.92</v>
      </c>
      <c r="G29" s="182">
        <f>SUM(F29:F30)</f>
        <v>581.77600000000007</v>
      </c>
    </row>
    <row r="30" spans="1:7" ht="21" customHeight="1" x14ac:dyDescent="0.35">
      <c r="A30" s="252"/>
      <c r="B30" s="144" t="s">
        <v>105</v>
      </c>
      <c r="C30" s="183">
        <f>SUM(ปกติ!E175:E176)</f>
        <v>117.45</v>
      </c>
      <c r="D30" s="183">
        <f>SUM(ปกติ!I175:I176)</f>
        <v>152.244</v>
      </c>
      <c r="E30" s="183">
        <f>SUM(ปกติ!M175:M176)</f>
        <v>0</v>
      </c>
      <c r="F30" s="184">
        <f>SUM(ปกติ!Q175:Q176)</f>
        <v>134.85599999999999</v>
      </c>
      <c r="G30" s="184"/>
    </row>
    <row r="31" spans="1:7" ht="21" customHeight="1" x14ac:dyDescent="0.35">
      <c r="A31" s="251" t="s">
        <v>67</v>
      </c>
      <c r="B31" s="143" t="s">
        <v>12</v>
      </c>
      <c r="C31" s="181">
        <f>ปกติ!D210</f>
        <v>0</v>
      </c>
      <c r="D31" s="181">
        <f>ปกติ!H210</f>
        <v>1571.72</v>
      </c>
      <c r="E31" s="181">
        <f>ปกติ!L210</f>
        <v>0.33</v>
      </c>
      <c r="F31" s="182">
        <f>ปกติ!P210</f>
        <v>786.03</v>
      </c>
      <c r="G31" s="182">
        <f>SUM(F31:F32)</f>
        <v>892.90499999999997</v>
      </c>
    </row>
    <row r="32" spans="1:7" ht="21" customHeight="1" x14ac:dyDescent="0.35">
      <c r="A32" s="252"/>
      <c r="B32" s="144" t="s">
        <v>105</v>
      </c>
      <c r="C32" s="183">
        <f>SUM(ปกติ!E211:E213)</f>
        <v>0</v>
      </c>
      <c r="D32" s="183">
        <f>SUM(ปกติ!I211:I213)</f>
        <v>197.25</v>
      </c>
      <c r="E32" s="183">
        <f>SUM(ปกติ!M211:M213)</f>
        <v>16.5</v>
      </c>
      <c r="F32" s="184">
        <f>SUM(ปกติ!Q211:Q213)</f>
        <v>106.875</v>
      </c>
      <c r="G32" s="184"/>
    </row>
    <row r="33" spans="1:7" ht="21" customHeight="1" x14ac:dyDescent="0.35">
      <c r="A33" s="251" t="s">
        <v>76</v>
      </c>
      <c r="B33" s="143" t="s">
        <v>12</v>
      </c>
      <c r="C33" s="181">
        <f>ปกติ!D215</f>
        <v>1078.6099999999999</v>
      </c>
      <c r="D33" s="181">
        <f>ปกติ!H215</f>
        <v>1133.67</v>
      </c>
      <c r="E33" s="181">
        <f>ปกติ!L215</f>
        <v>15.89</v>
      </c>
      <c r="F33" s="182">
        <f>ปกติ!P215</f>
        <v>1114.08</v>
      </c>
      <c r="G33" s="182">
        <f>SUM(F33:F34)</f>
        <v>1129.58</v>
      </c>
    </row>
    <row r="34" spans="1:7" ht="21" customHeight="1" x14ac:dyDescent="0.35">
      <c r="A34" s="252"/>
      <c r="B34" s="144" t="s">
        <v>105</v>
      </c>
      <c r="C34" s="183">
        <f>SUM(ปกติ!E216:E217)</f>
        <v>19.25</v>
      </c>
      <c r="D34" s="183">
        <f>SUM(ปกติ!I216:I217)</f>
        <v>11.75</v>
      </c>
      <c r="E34" s="183">
        <f>SUM(ปกติ!M216:M217)</f>
        <v>0</v>
      </c>
      <c r="F34" s="184">
        <f>SUM(ปกติ!Q216:Q217)</f>
        <v>15.5</v>
      </c>
      <c r="G34" s="184"/>
    </row>
    <row r="35" spans="1:7" ht="21" customHeight="1" x14ac:dyDescent="0.35">
      <c r="A35" s="251" t="s">
        <v>77</v>
      </c>
      <c r="B35" s="143" t="s">
        <v>12</v>
      </c>
      <c r="C35" s="181">
        <f>ปกติ!D237</f>
        <v>1060.8900000000001</v>
      </c>
      <c r="D35" s="181">
        <f>ปกติ!H237</f>
        <v>806.83</v>
      </c>
      <c r="E35" s="181">
        <f>ปกติ!L237</f>
        <v>24.56</v>
      </c>
      <c r="F35" s="182">
        <f>ปกติ!P237</f>
        <v>946.14</v>
      </c>
      <c r="G35" s="182">
        <f>SUM(F35:F36)</f>
        <v>951.89</v>
      </c>
    </row>
    <row r="36" spans="1:7" ht="21" customHeight="1" x14ac:dyDescent="0.35">
      <c r="A36" s="252"/>
      <c r="B36" s="144" t="s">
        <v>105</v>
      </c>
      <c r="C36" s="183">
        <f>SUM(ปกติ!E238:E239)</f>
        <v>6.67</v>
      </c>
      <c r="D36" s="183">
        <f>SUM(ปกติ!I238:I239)</f>
        <v>4.83</v>
      </c>
      <c r="E36" s="183">
        <f>SUM(ปกติ!M238:M239)</f>
        <v>0</v>
      </c>
      <c r="F36" s="184">
        <f>SUM(ปกติ!Q238:Q239)</f>
        <v>5.75</v>
      </c>
      <c r="G36" s="184"/>
    </row>
    <row r="37" spans="1:7" ht="21" customHeight="1" x14ac:dyDescent="0.35">
      <c r="A37" s="251" t="s">
        <v>84</v>
      </c>
      <c r="B37" s="143" t="s">
        <v>12</v>
      </c>
      <c r="C37" s="181">
        <f>ปกติ!D241</f>
        <v>646.5</v>
      </c>
      <c r="D37" s="181">
        <f>ปกติ!H241</f>
        <v>429.78</v>
      </c>
      <c r="E37" s="181">
        <f>ปกติ!L241</f>
        <v>2.17</v>
      </c>
      <c r="F37" s="182">
        <f>ปกติ!P241</f>
        <v>539.22</v>
      </c>
      <c r="G37" s="182">
        <f>SUM(F37:F38)</f>
        <v>539.22</v>
      </c>
    </row>
    <row r="38" spans="1:7" ht="21" customHeight="1" x14ac:dyDescent="0.35">
      <c r="A38" s="252"/>
      <c r="B38" s="144" t="s">
        <v>105</v>
      </c>
      <c r="C38" s="183">
        <f>SUM(ปกติ!E242:E243)</f>
        <v>0</v>
      </c>
      <c r="D38" s="183">
        <f>SUM(ปกติ!I242:I243)</f>
        <v>0</v>
      </c>
      <c r="E38" s="183">
        <f>SUM(ปกติ!M242:M243)</f>
        <v>0</v>
      </c>
      <c r="F38" s="184">
        <f>SUM(ปกติ!Q242:Q243)</f>
        <v>0</v>
      </c>
      <c r="G38" s="184"/>
    </row>
    <row r="39" spans="1:7" ht="21" customHeight="1" x14ac:dyDescent="0.35">
      <c r="A39" s="251" t="s">
        <v>85</v>
      </c>
      <c r="B39" s="143" t="s">
        <v>12</v>
      </c>
      <c r="C39" s="181">
        <f>ปกติ!D245</f>
        <v>0</v>
      </c>
      <c r="D39" s="181">
        <f>ปกติ!H245</f>
        <v>0</v>
      </c>
      <c r="E39" s="181">
        <f>ปกติ!L245</f>
        <v>0</v>
      </c>
      <c r="F39" s="182">
        <f>ปกติ!P245</f>
        <v>0</v>
      </c>
      <c r="G39" s="182">
        <f>SUM(F39:F40)</f>
        <v>18.071999999999999</v>
      </c>
    </row>
    <row r="40" spans="1:7" ht="21" customHeight="1" x14ac:dyDescent="0.35">
      <c r="A40" s="252"/>
      <c r="B40" s="144" t="s">
        <v>105</v>
      </c>
      <c r="C40" s="183">
        <f>SUM(ปกติ!E246:E247)</f>
        <v>15.894</v>
      </c>
      <c r="D40" s="183">
        <f>SUM(ปกติ!I246:I247)</f>
        <v>20.25</v>
      </c>
      <c r="E40" s="183">
        <f>SUM(ปกติ!M246:M247)</f>
        <v>0</v>
      </c>
      <c r="F40" s="184">
        <f>SUM(ปกติ!Q246:Q247)</f>
        <v>18.071999999999999</v>
      </c>
      <c r="G40" s="184"/>
    </row>
    <row r="41" spans="1:7" ht="21" customHeight="1" x14ac:dyDescent="0.35">
      <c r="A41" s="251" t="s">
        <v>86</v>
      </c>
      <c r="B41" s="143" t="s">
        <v>12</v>
      </c>
      <c r="C41" s="181">
        <f>ปกติ!D249</f>
        <v>1004.17</v>
      </c>
      <c r="D41" s="181">
        <f>ปกติ!H249</f>
        <v>963.28</v>
      </c>
      <c r="E41" s="181">
        <f>ปกติ!L249</f>
        <v>0</v>
      </c>
      <c r="F41" s="182">
        <f>ปกติ!P249</f>
        <v>983.72</v>
      </c>
      <c r="G41" s="182">
        <f>SUM(F41:F42)</f>
        <v>983.72</v>
      </c>
    </row>
    <row r="42" spans="1:7" ht="21" customHeight="1" x14ac:dyDescent="0.35">
      <c r="A42" s="252"/>
      <c r="B42" s="144" t="s">
        <v>105</v>
      </c>
      <c r="C42" s="183">
        <f>SUM(ปกติ!E250:E251)</f>
        <v>0</v>
      </c>
      <c r="D42" s="183">
        <f>SUM(ปกติ!I250:I251)</f>
        <v>0</v>
      </c>
      <c r="E42" s="183">
        <f>SUM(ปกติ!M250:M251)</f>
        <v>0</v>
      </c>
      <c r="F42" s="184">
        <f>SUM(ปกติ!Q250:Q251)</f>
        <v>0</v>
      </c>
      <c r="G42" s="184"/>
    </row>
    <row r="43" spans="1:7" ht="21" customHeight="1" x14ac:dyDescent="0.35">
      <c r="A43" s="251" t="s">
        <v>89</v>
      </c>
      <c r="B43" s="143" t="s">
        <v>12</v>
      </c>
      <c r="C43" s="181">
        <f>ปกติ!D259</f>
        <v>147</v>
      </c>
      <c r="D43" s="181">
        <f>ปกติ!H259</f>
        <v>120.78</v>
      </c>
      <c r="E43" s="181">
        <f>ปกติ!L259</f>
        <v>0.44</v>
      </c>
      <c r="F43" s="182">
        <f>ปกติ!P259</f>
        <v>134.11000000000001</v>
      </c>
      <c r="G43" s="182">
        <f>SUM(F43:F44)</f>
        <v>136.61000000000001</v>
      </c>
    </row>
    <row r="44" spans="1:7" ht="21" customHeight="1" x14ac:dyDescent="0.35">
      <c r="A44" s="252"/>
      <c r="B44" s="144" t="s">
        <v>105</v>
      </c>
      <c r="C44" s="183">
        <f>SUM(ปกติ!E260:E261)</f>
        <v>3.5</v>
      </c>
      <c r="D44" s="183">
        <f>SUM(ปกติ!I260:I261)</f>
        <v>1.5</v>
      </c>
      <c r="E44" s="183">
        <f>SUM(ปกติ!M260:M261)</f>
        <v>0</v>
      </c>
      <c r="F44" s="184">
        <f>SUM(ปกติ!Q260:Q261)</f>
        <v>2.5</v>
      </c>
      <c r="G44" s="184"/>
    </row>
    <row r="45" spans="1:7" ht="21" customHeight="1" x14ac:dyDescent="0.35">
      <c r="A45" s="251" t="s">
        <v>90</v>
      </c>
      <c r="B45" s="143" t="s">
        <v>12</v>
      </c>
      <c r="C45" s="181">
        <f>ปกติ!D263</f>
        <v>764.39</v>
      </c>
      <c r="D45" s="181">
        <f>ปกติ!H263</f>
        <v>688.28</v>
      </c>
      <c r="E45" s="181">
        <f>ปกติ!L263</f>
        <v>4.83</v>
      </c>
      <c r="F45" s="182">
        <f>ปกติ!P263</f>
        <v>728.75</v>
      </c>
      <c r="G45" s="182">
        <f>SUM(F45:F46)</f>
        <v>728.75</v>
      </c>
    </row>
    <row r="46" spans="1:7" ht="21" customHeight="1" x14ac:dyDescent="0.35">
      <c r="A46" s="252"/>
      <c r="B46" s="144" t="s">
        <v>105</v>
      </c>
      <c r="C46" s="183">
        <f>SUM(ปกติ!E264:E265)</f>
        <v>0</v>
      </c>
      <c r="D46" s="183">
        <f>SUM(ปกติ!I264:I265)</f>
        <v>0</v>
      </c>
      <c r="E46" s="183">
        <f>SUM(ปกติ!M264:M265)</f>
        <v>0</v>
      </c>
      <c r="F46" s="184">
        <f>SUM(ปกติ!Q264:Q265)</f>
        <v>0</v>
      </c>
      <c r="G46" s="184"/>
    </row>
    <row r="47" spans="1:7" ht="21" customHeight="1" x14ac:dyDescent="0.35">
      <c r="A47" s="251" t="s">
        <v>91</v>
      </c>
      <c r="B47" s="143" t="s">
        <v>12</v>
      </c>
      <c r="C47" s="181">
        <f>ปกติ!D267</f>
        <v>106.67</v>
      </c>
      <c r="D47" s="181">
        <f>ปกติ!H267</f>
        <v>93.83</v>
      </c>
      <c r="E47" s="181">
        <f>ปกติ!L267</f>
        <v>1.28</v>
      </c>
      <c r="F47" s="182">
        <f>ปกติ!P267</f>
        <v>100.89</v>
      </c>
      <c r="G47" s="182">
        <f>SUM(F47:F48)</f>
        <v>100.89</v>
      </c>
    </row>
    <row r="48" spans="1:7" ht="21" customHeight="1" x14ac:dyDescent="0.35">
      <c r="A48" s="252"/>
      <c r="B48" s="144" t="s">
        <v>105</v>
      </c>
      <c r="C48" s="183">
        <f>SUM(ปกติ!E268:E269)</f>
        <v>0</v>
      </c>
      <c r="D48" s="183">
        <f>SUM(ปกติ!I268:I269)</f>
        <v>0</v>
      </c>
      <c r="E48" s="183">
        <f>SUM(ปกติ!M268:M269)</f>
        <v>0</v>
      </c>
      <c r="F48" s="184">
        <f>SUM(ปกติ!Q268:Q269)</f>
        <v>0</v>
      </c>
      <c r="G48" s="184"/>
    </row>
    <row r="49" spans="1:7" ht="21" customHeight="1" x14ac:dyDescent="0.35">
      <c r="A49" s="251" t="s">
        <v>94</v>
      </c>
      <c r="B49" s="143" t="s">
        <v>12</v>
      </c>
      <c r="C49" s="181">
        <f>ปกติ!D276</f>
        <v>481.33</v>
      </c>
      <c r="D49" s="181">
        <f>ปกติ!H276</f>
        <v>373.56</v>
      </c>
      <c r="E49" s="181">
        <f>ปกติ!L276</f>
        <v>25.39</v>
      </c>
      <c r="F49" s="182">
        <f>ปกติ!P276</f>
        <v>440.14</v>
      </c>
      <c r="G49" s="182">
        <f>SUM(F49:F50)</f>
        <v>440.14</v>
      </c>
    </row>
    <row r="50" spans="1:7" ht="21" customHeight="1" x14ac:dyDescent="0.35">
      <c r="A50" s="252"/>
      <c r="B50" s="144" t="s">
        <v>105</v>
      </c>
      <c r="C50" s="183">
        <f>SUM(ปกติ!E277:E278)</f>
        <v>0</v>
      </c>
      <c r="D50" s="183">
        <f>SUM(ปกติ!I277:I278)</f>
        <v>0</v>
      </c>
      <c r="E50" s="183">
        <f>SUM(ปกติ!M277:M278)</f>
        <v>0</v>
      </c>
      <c r="F50" s="184">
        <f>SUM(ปกติ!Q277:Q278)</f>
        <v>0</v>
      </c>
      <c r="G50" s="184"/>
    </row>
    <row r="51" spans="1:7" ht="21" customHeight="1" x14ac:dyDescent="0.35">
      <c r="A51" s="251" t="s">
        <v>95</v>
      </c>
      <c r="B51" s="143" t="s">
        <v>12</v>
      </c>
      <c r="C51" s="181">
        <f>ปกติ!D280</f>
        <v>32.94</v>
      </c>
      <c r="D51" s="181">
        <f>ปกติ!H280</f>
        <v>39</v>
      </c>
      <c r="E51" s="181">
        <f>ปกติ!L280</f>
        <v>1.1100000000000001</v>
      </c>
      <c r="F51" s="182">
        <f>ปกติ!P280</f>
        <v>36.53</v>
      </c>
      <c r="G51" s="182">
        <f>SUM(F51:F52)</f>
        <v>36.53</v>
      </c>
    </row>
    <row r="52" spans="1:7" ht="21" customHeight="1" x14ac:dyDescent="0.35">
      <c r="A52" s="252"/>
      <c r="B52" s="144" t="s">
        <v>105</v>
      </c>
      <c r="C52" s="183">
        <f>SUM(ปกติ!E283:E284)</f>
        <v>0</v>
      </c>
      <c r="D52" s="183">
        <f>SUM(ปกติ!I283:I284)</f>
        <v>0</v>
      </c>
      <c r="E52" s="183">
        <f>SUM(ปกติ!M283:M284)</f>
        <v>0</v>
      </c>
      <c r="F52" s="184">
        <f>SUM(ปกติ!Q283:Q284)</f>
        <v>0</v>
      </c>
      <c r="G52" s="184"/>
    </row>
    <row r="53" spans="1:7" ht="21" customHeight="1" x14ac:dyDescent="0.35">
      <c r="A53" s="253" t="s">
        <v>96</v>
      </c>
      <c r="B53" s="143" t="s">
        <v>12</v>
      </c>
      <c r="C53" s="181">
        <f>ปกติ!D284</f>
        <v>0</v>
      </c>
      <c r="D53" s="181">
        <f>ปกติ!H284</f>
        <v>0</v>
      </c>
      <c r="E53" s="181">
        <f>ปกติ!L284</f>
        <v>0</v>
      </c>
      <c r="F53" s="182">
        <f>ปกติ!P284</f>
        <v>0</v>
      </c>
      <c r="G53" s="182">
        <f>SUM(F53:F54)</f>
        <v>0</v>
      </c>
    </row>
    <row r="54" spans="1:7" ht="21" customHeight="1" x14ac:dyDescent="0.35">
      <c r="A54" s="252"/>
      <c r="B54" s="144" t="s">
        <v>105</v>
      </c>
      <c r="C54" s="183">
        <f>SUM(ปกติ!E285:E286)</f>
        <v>0</v>
      </c>
      <c r="D54" s="183">
        <f>SUM(ปกติ!I285:I286)</f>
        <v>0</v>
      </c>
      <c r="E54" s="183">
        <f>SUM(ปกติ!M285:M286)</f>
        <v>0</v>
      </c>
      <c r="F54" s="184">
        <f>SUM(ปกติ!Q285:Q286)</f>
        <v>0</v>
      </c>
      <c r="G54" s="184"/>
    </row>
    <row r="55" spans="1:7" ht="21" customHeight="1" x14ac:dyDescent="0.35">
      <c r="A55" s="145" t="s">
        <v>98</v>
      </c>
      <c r="B55" s="145"/>
      <c r="C55" s="185">
        <f t="shared" ref="C55" si="0">SUM(C3:C54)</f>
        <v>21804.649999999998</v>
      </c>
      <c r="D55" s="185">
        <f>SUM(D3:D54)</f>
        <v>20707.750000000004</v>
      </c>
      <c r="E55" s="185">
        <f>SUM(E3:E54)</f>
        <v>396.8</v>
      </c>
      <c r="F55" s="185">
        <f>ROUND(SUM(C55:C55)/2,2)</f>
        <v>10902.33</v>
      </c>
      <c r="G55" s="185">
        <f>SUM(G3:G53)</f>
        <v>21454.633000000002</v>
      </c>
    </row>
  </sheetData>
  <conditionalFormatting sqref="C3:G55">
    <cfRule type="expression" dxfId="12" priority="1">
      <formula>ABS(C3-INT(C3))&lt;0.01</formula>
    </cfRule>
  </conditionalFormatting>
  <pageMargins left="0.35433070866141736" right="0.23622047244094491" top="0.74803149606299213" bottom="0.74803149606299213" header="0" footer="0"/>
  <pageSetup paperSize="9" orientation="portrait" r:id="rId1"/>
  <headerFooter>
    <oddFooter>&amp;Cหน้า &amp;P /</oddFooter>
  </headerFooter>
  <ignoredErrors>
    <ignoredError sqref="A2 F1:G4 B1 A3:B4 F39:G55 A39:B55 F5:G38 A5:B38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55"/>
  <sheetViews>
    <sheetView zoomScaleNormal="100" workbookViewId="0">
      <pane ySplit="2" topLeftCell="A3" activePane="bottomLeft" state="frozen"/>
      <selection activeCell="A2" sqref="A2:A3"/>
      <selection pane="bottomLeft" activeCell="A2" sqref="A2:A3"/>
    </sheetView>
  </sheetViews>
  <sheetFormatPr defaultColWidth="12.625" defaultRowHeight="21" x14ac:dyDescent="0.35"/>
  <cols>
    <col min="1" max="1" width="30.375" style="140" customWidth="1"/>
    <col min="2" max="2" width="14.625" style="140" customWidth="1"/>
    <col min="3" max="3" width="10" style="140" customWidth="1"/>
    <col min="4" max="4" width="10.625" style="140" customWidth="1"/>
    <col min="5" max="5" width="10" style="140" customWidth="1"/>
    <col min="6" max="7" width="11.625" style="140" customWidth="1"/>
    <col min="8" max="8" width="12.625" style="140"/>
  </cols>
  <sheetData>
    <row r="1" spans="1:8" ht="21" customHeight="1" x14ac:dyDescent="0.35">
      <c r="A1" s="191" t="s">
        <v>115</v>
      </c>
      <c r="B1" s="191"/>
      <c r="H1"/>
    </row>
    <row r="2" spans="1:8" ht="21" customHeight="1" x14ac:dyDescent="0.35">
      <c r="A2" s="141" t="s">
        <v>100</v>
      </c>
      <c r="B2" s="141" t="s">
        <v>101</v>
      </c>
      <c r="C2" s="189" t="s">
        <v>112</v>
      </c>
      <c r="D2" s="190" t="s">
        <v>102</v>
      </c>
      <c r="E2" s="189" t="s">
        <v>110</v>
      </c>
      <c r="F2" s="142" t="s">
        <v>103</v>
      </c>
      <c r="G2" s="142" t="s">
        <v>104</v>
      </c>
      <c r="H2"/>
    </row>
    <row r="3" spans="1:8" ht="21" customHeight="1" x14ac:dyDescent="0.35">
      <c r="A3" s="251" t="s">
        <v>10</v>
      </c>
      <c r="B3" s="186" t="s">
        <v>12</v>
      </c>
      <c r="C3" s="192">
        <f>พิเศษ!D5</f>
        <v>1477.06</v>
      </c>
      <c r="D3" s="192">
        <f>พิเศษ!H5</f>
        <v>1267.33</v>
      </c>
      <c r="E3" s="192">
        <f>พิเศษ!L5</f>
        <v>0</v>
      </c>
      <c r="F3" s="193">
        <f>พิเศษ!P5</f>
        <v>1372.19</v>
      </c>
      <c r="G3" s="193">
        <f>SUM(F3:F4)</f>
        <v>1555.79</v>
      </c>
      <c r="H3"/>
    </row>
    <row r="4" spans="1:8" ht="21" customHeight="1" x14ac:dyDescent="0.35">
      <c r="A4" s="252"/>
      <c r="B4" s="187" t="s">
        <v>105</v>
      </c>
      <c r="C4" s="192">
        <f>SUM(พิเศษ!E6:E7)</f>
        <v>189.45000000000002</v>
      </c>
      <c r="D4" s="192">
        <f>SUM(พิเศษ!I6:I7)</f>
        <v>177.75</v>
      </c>
      <c r="E4" s="192">
        <f>SUM(พิเศษ!M6:M7)</f>
        <v>0</v>
      </c>
      <c r="F4" s="193">
        <f>SUM(พิเศษ!Q6:Q7)</f>
        <v>183.60000000000002</v>
      </c>
      <c r="G4" s="193"/>
      <c r="H4"/>
    </row>
    <row r="5" spans="1:8" ht="21" customHeight="1" x14ac:dyDescent="0.35">
      <c r="A5" s="251" t="s">
        <v>15</v>
      </c>
      <c r="B5" s="186" t="s">
        <v>12</v>
      </c>
      <c r="C5" s="192">
        <f>พิเศษ!D9</f>
        <v>3.06</v>
      </c>
      <c r="D5" s="192">
        <f>พิเศษ!H9</f>
        <v>0</v>
      </c>
      <c r="E5" s="192">
        <f>พิเศษ!L9</f>
        <v>0</v>
      </c>
      <c r="F5" s="193">
        <f>พิเศษ!P9</f>
        <v>1.53</v>
      </c>
      <c r="G5" s="193">
        <f>SUM(F5:F6)</f>
        <v>1.53</v>
      </c>
      <c r="H5"/>
    </row>
    <row r="6" spans="1:8" ht="21" customHeight="1" x14ac:dyDescent="0.35">
      <c r="A6" s="252"/>
      <c r="B6" s="187" t="s">
        <v>105</v>
      </c>
      <c r="C6" s="192">
        <f>SUM(พิเศษ!E10:E11)</f>
        <v>0</v>
      </c>
      <c r="D6" s="192">
        <f>SUM(พิเศษ!I10:I11)</f>
        <v>0</v>
      </c>
      <c r="E6" s="192">
        <f>SUM(พิเศษ!M10:M11)</f>
        <v>0</v>
      </c>
      <c r="F6" s="193">
        <f>SUM(พิเศษ!Q10:Q11)</f>
        <v>0</v>
      </c>
      <c r="G6" s="193"/>
      <c r="H6"/>
    </row>
    <row r="7" spans="1:8" ht="21" customHeight="1" x14ac:dyDescent="0.35">
      <c r="A7" s="251" t="s">
        <v>16</v>
      </c>
      <c r="B7" s="186" t="s">
        <v>12</v>
      </c>
      <c r="C7" s="192">
        <f>พิเศษ!D13</f>
        <v>0</v>
      </c>
      <c r="D7" s="192">
        <f>พิเศษ!H13</f>
        <v>0</v>
      </c>
      <c r="E7" s="192">
        <f>พิเศษ!L13</f>
        <v>0</v>
      </c>
      <c r="F7" s="193">
        <f>พิเศษ!P13</f>
        <v>0</v>
      </c>
      <c r="G7" s="193">
        <f>SUM(F7:F8)</f>
        <v>55.13</v>
      </c>
      <c r="H7"/>
    </row>
    <row r="8" spans="1:8" ht="21" customHeight="1" x14ac:dyDescent="0.35">
      <c r="A8" s="252"/>
      <c r="B8" s="187" t="s">
        <v>105</v>
      </c>
      <c r="C8" s="192">
        <f>SUM(พิเศษ!E14:E15)</f>
        <v>61.08</v>
      </c>
      <c r="D8" s="192">
        <f>SUM(พิเศษ!I14:I15)</f>
        <v>44.67</v>
      </c>
      <c r="E8" s="192">
        <f>SUM(พิเศษ!M14:M15)</f>
        <v>4.5</v>
      </c>
      <c r="F8" s="193">
        <f>SUM(พิเศษ!Q14:Q15)</f>
        <v>55.13</v>
      </c>
      <c r="G8" s="193"/>
      <c r="H8"/>
    </row>
    <row r="9" spans="1:8" ht="21" customHeight="1" x14ac:dyDescent="0.35">
      <c r="A9" s="251" t="s">
        <v>17</v>
      </c>
      <c r="B9" s="186" t="s">
        <v>12</v>
      </c>
      <c r="C9" s="192">
        <f>พิเศษ!D44</f>
        <v>24.78</v>
      </c>
      <c r="D9" s="192">
        <f>พิเศษ!H44</f>
        <v>1.44</v>
      </c>
      <c r="E9" s="192">
        <f>พิเศษ!L44</f>
        <v>0</v>
      </c>
      <c r="F9" s="193">
        <f>พิเศษ!P44</f>
        <v>13.11</v>
      </c>
      <c r="G9" s="193">
        <f>SUM(F9:F10)</f>
        <v>13.11</v>
      </c>
      <c r="H9"/>
    </row>
    <row r="10" spans="1:8" ht="21" customHeight="1" x14ac:dyDescent="0.35">
      <c r="A10" s="252"/>
      <c r="B10" s="187" t="s">
        <v>105</v>
      </c>
      <c r="C10" s="192">
        <f>SUM(พิเศษ!E45:E46)</f>
        <v>0</v>
      </c>
      <c r="D10" s="192">
        <f>SUM(พิเศษ!I45:I46)</f>
        <v>0</v>
      </c>
      <c r="E10" s="192">
        <f>SUM(พิเศษ!M45:M46)</f>
        <v>0</v>
      </c>
      <c r="F10" s="193">
        <f>SUM(พิเศษ!Q45:Q46)</f>
        <v>0</v>
      </c>
      <c r="G10" s="193"/>
      <c r="H10"/>
    </row>
    <row r="11" spans="1:8" ht="21" customHeight="1" x14ac:dyDescent="0.35">
      <c r="A11" s="251" t="s">
        <v>27</v>
      </c>
      <c r="B11" s="186" t="s">
        <v>12</v>
      </c>
      <c r="C11" s="192">
        <f>พิเศษ!D48</f>
        <v>4.0599999999999996</v>
      </c>
      <c r="D11" s="192">
        <f>พิเศษ!H48</f>
        <v>19.329999999999998</v>
      </c>
      <c r="E11" s="192">
        <f>พิเศษ!L48</f>
        <v>0</v>
      </c>
      <c r="F11" s="193">
        <f>พิเศษ!P48</f>
        <v>11.69</v>
      </c>
      <c r="G11" s="193">
        <f>SUM(F11:F12)</f>
        <v>11.69</v>
      </c>
      <c r="H11"/>
    </row>
    <row r="12" spans="1:8" ht="21" customHeight="1" x14ac:dyDescent="0.35">
      <c r="A12" s="252"/>
      <c r="B12" s="187" t="s">
        <v>105</v>
      </c>
      <c r="C12" s="192">
        <f>SUM(พิเศษ!E49:E50)</f>
        <v>0</v>
      </c>
      <c r="D12" s="192">
        <f>SUM(พิเศษ!I49:I50)</f>
        <v>0</v>
      </c>
      <c r="E12" s="192">
        <f>SUM(พิเศษ!M49:M50)</f>
        <v>0</v>
      </c>
      <c r="F12" s="193">
        <f>SUM(พิเศษ!Q49:Q50)</f>
        <v>0</v>
      </c>
      <c r="G12" s="193"/>
      <c r="H12"/>
    </row>
    <row r="13" spans="1:8" ht="21" customHeight="1" x14ac:dyDescent="0.35">
      <c r="A13" s="251" t="s">
        <v>28</v>
      </c>
      <c r="B13" s="186" t="s">
        <v>12</v>
      </c>
      <c r="C13" s="192">
        <f>พิเศษ!D52</f>
        <v>30.17</v>
      </c>
      <c r="D13" s="192">
        <f>พิเศษ!H52</f>
        <v>1.44</v>
      </c>
      <c r="E13" s="192">
        <f>พิเศษ!L52</f>
        <v>0</v>
      </c>
      <c r="F13" s="193">
        <f>พิเศษ!P52</f>
        <v>15.81</v>
      </c>
      <c r="G13" s="193">
        <f>SUM(F13:F14)</f>
        <v>15.81</v>
      </c>
      <c r="H13"/>
    </row>
    <row r="14" spans="1:8" ht="21" customHeight="1" x14ac:dyDescent="0.35">
      <c r="A14" s="252"/>
      <c r="B14" s="187" t="s">
        <v>105</v>
      </c>
      <c r="C14" s="192">
        <f>SUM(พิเศษ!E53:E54)</f>
        <v>0</v>
      </c>
      <c r="D14" s="192">
        <f>SUM(พิเศษ!I53:I54)</f>
        <v>0</v>
      </c>
      <c r="E14" s="192">
        <f>SUM(พิเศษ!M53:M54)</f>
        <v>0</v>
      </c>
      <c r="F14" s="193">
        <f>SUM(พิเศษ!Q53:Q54)</f>
        <v>0</v>
      </c>
      <c r="G14" s="193"/>
      <c r="H14"/>
    </row>
    <row r="15" spans="1:8" ht="21" customHeight="1" x14ac:dyDescent="0.35">
      <c r="A15" s="251" t="s">
        <v>29</v>
      </c>
      <c r="B15" s="186" t="s">
        <v>12</v>
      </c>
      <c r="C15" s="192">
        <f>พิเศษ!D89</f>
        <v>274.22000000000003</v>
      </c>
      <c r="D15" s="192">
        <f>พิเศษ!H89</f>
        <v>328.44</v>
      </c>
      <c r="E15" s="192">
        <f>พิเศษ!L89</f>
        <v>77.17</v>
      </c>
      <c r="F15" s="193">
        <f>พิเศษ!P89</f>
        <v>339.92</v>
      </c>
      <c r="G15" s="193">
        <f>SUM(F15:F16)</f>
        <v>363.91399999999999</v>
      </c>
      <c r="H15"/>
    </row>
    <row r="16" spans="1:8" ht="21" customHeight="1" x14ac:dyDescent="0.35">
      <c r="A16" s="252"/>
      <c r="B16" s="187" t="s">
        <v>105</v>
      </c>
      <c r="C16" s="192">
        <f>SUM(พิเศษ!E90:E91)</f>
        <v>21.6</v>
      </c>
      <c r="D16" s="192">
        <f>SUM(พิเศษ!I90:I91)</f>
        <v>26.405999999999999</v>
      </c>
      <c r="E16" s="192">
        <f>SUM(พิเศษ!M90:M91)</f>
        <v>0</v>
      </c>
      <c r="F16" s="193">
        <f>SUM(พิเศษ!Q90:Q91)</f>
        <v>23.994</v>
      </c>
      <c r="G16" s="193"/>
      <c r="H16"/>
    </row>
    <row r="17" spans="1:8" ht="21" customHeight="1" x14ac:dyDescent="0.35">
      <c r="A17" s="251" t="s">
        <v>41</v>
      </c>
      <c r="B17" s="186" t="s">
        <v>12</v>
      </c>
      <c r="C17" s="192">
        <f>พิเศษ!D102</f>
        <v>690.28</v>
      </c>
      <c r="D17" s="192">
        <f>พิเศษ!H102</f>
        <v>605.72</v>
      </c>
      <c r="E17" s="192">
        <f>พิเศษ!L102</f>
        <v>197.78</v>
      </c>
      <c r="F17" s="193">
        <f>พิเศษ!P102</f>
        <v>746.89</v>
      </c>
      <c r="G17" s="193">
        <f>SUM(F17:F18)</f>
        <v>951.87400000000002</v>
      </c>
      <c r="H17"/>
    </row>
    <row r="18" spans="1:8" ht="21" customHeight="1" x14ac:dyDescent="0.35">
      <c r="A18" s="252"/>
      <c r="B18" s="187" t="s">
        <v>105</v>
      </c>
      <c r="C18" s="192">
        <f>SUM(พิเศษ!E103:E104)</f>
        <v>201.006</v>
      </c>
      <c r="D18" s="192">
        <f>SUM(พิเศษ!I103:I104)</f>
        <v>184.19400000000002</v>
      </c>
      <c r="E18" s="192">
        <f>SUM(พิเศษ!M103:M104)</f>
        <v>24.75</v>
      </c>
      <c r="F18" s="193">
        <f>SUM(พิเศษ!Q103:Q104)</f>
        <v>204.98399999999998</v>
      </c>
      <c r="G18" s="193"/>
      <c r="H18"/>
    </row>
    <row r="19" spans="1:8" ht="21" customHeight="1" x14ac:dyDescent="0.35">
      <c r="A19" s="251" t="s">
        <v>45</v>
      </c>
      <c r="B19" s="186" t="s">
        <v>12</v>
      </c>
      <c r="C19" s="192">
        <f>พิเศษ!D106</f>
        <v>75.33</v>
      </c>
      <c r="D19" s="192">
        <f>พิเศษ!H106</f>
        <v>122.44</v>
      </c>
      <c r="E19" s="192">
        <f>พิเศษ!L106</f>
        <v>40.72</v>
      </c>
      <c r="F19" s="193">
        <f>พิเศษ!P106</f>
        <v>119.25</v>
      </c>
      <c r="G19" s="193">
        <f>SUM(F19:F20)</f>
        <v>187.51</v>
      </c>
      <c r="H19"/>
    </row>
    <row r="20" spans="1:8" ht="21" customHeight="1" x14ac:dyDescent="0.35">
      <c r="A20" s="252"/>
      <c r="B20" s="187" t="s">
        <v>105</v>
      </c>
      <c r="C20" s="192">
        <f>SUM(พิเศษ!E107:E108)</f>
        <v>62.34</v>
      </c>
      <c r="D20" s="192">
        <f>SUM(พิเศษ!I107:I108)</f>
        <v>56</v>
      </c>
      <c r="E20" s="192">
        <f>SUM(พิเศษ!M107:M108)</f>
        <v>18.16</v>
      </c>
      <c r="F20" s="193">
        <f>SUM(พิเศษ!Q107:Q108)</f>
        <v>68.260000000000005</v>
      </c>
      <c r="G20" s="193"/>
      <c r="H20"/>
    </row>
    <row r="21" spans="1:8" ht="21" customHeight="1" x14ac:dyDescent="0.35">
      <c r="A21" s="251" t="s">
        <v>46</v>
      </c>
      <c r="B21" s="186" t="s">
        <v>12</v>
      </c>
      <c r="C21" s="192">
        <f>พิเศษ!D110</f>
        <v>7.5</v>
      </c>
      <c r="D21" s="192">
        <f>พิเศษ!H110</f>
        <v>65.44</v>
      </c>
      <c r="E21" s="192">
        <f>พิเศษ!L110</f>
        <v>0</v>
      </c>
      <c r="F21" s="193">
        <f>พิเศษ!P110</f>
        <v>36.47</v>
      </c>
      <c r="G21" s="193">
        <f>SUM(F21:F22)</f>
        <v>36.47</v>
      </c>
      <c r="H21"/>
    </row>
    <row r="22" spans="1:8" ht="21" customHeight="1" x14ac:dyDescent="0.35">
      <c r="A22" s="252"/>
      <c r="B22" s="187" t="s">
        <v>105</v>
      </c>
      <c r="C22" s="192">
        <f>SUM(พิเศษ!E111:E112)</f>
        <v>0</v>
      </c>
      <c r="D22" s="192">
        <f>SUM(พิเศษ!I111:I112)</f>
        <v>0</v>
      </c>
      <c r="E22" s="192">
        <f>SUM(พิเศษ!M111:M112)</f>
        <v>0</v>
      </c>
      <c r="F22" s="193">
        <f>SUM(พิเศษ!Q111:Q112)</f>
        <v>0</v>
      </c>
      <c r="G22" s="193"/>
      <c r="H22"/>
    </row>
    <row r="23" spans="1:8" ht="21" customHeight="1" x14ac:dyDescent="0.35">
      <c r="A23" s="251" t="s">
        <v>47</v>
      </c>
      <c r="B23" s="186" t="s">
        <v>12</v>
      </c>
      <c r="C23" s="192">
        <f>พิเศษ!D144</f>
        <v>235.67</v>
      </c>
      <c r="D23" s="192">
        <f>พิเศษ!H144</f>
        <v>197.28</v>
      </c>
      <c r="E23" s="192">
        <f>พิเศษ!L144</f>
        <v>0</v>
      </c>
      <c r="F23" s="193">
        <f>พิเศษ!P144</f>
        <v>216.47</v>
      </c>
      <c r="G23" s="193">
        <f>SUM(F23:F24)</f>
        <v>223.23</v>
      </c>
      <c r="H23"/>
    </row>
    <row r="24" spans="1:8" ht="21" customHeight="1" x14ac:dyDescent="0.35">
      <c r="A24" s="252"/>
      <c r="B24" s="187" t="s">
        <v>105</v>
      </c>
      <c r="C24" s="192">
        <f>SUM(พิเศษ!E145:E146)</f>
        <v>0.84</v>
      </c>
      <c r="D24" s="192">
        <f>SUM(พิเศษ!I145:I146)</f>
        <v>1.5</v>
      </c>
      <c r="E24" s="192">
        <f>SUM(พิเศษ!M145:M146)</f>
        <v>11.16</v>
      </c>
      <c r="F24" s="193">
        <f>SUM(พิเศษ!Q145:Q146)</f>
        <v>6.76</v>
      </c>
      <c r="G24" s="193"/>
      <c r="H24"/>
    </row>
    <row r="25" spans="1:8" ht="21" customHeight="1" x14ac:dyDescent="0.35">
      <c r="A25" s="251" t="s">
        <v>58</v>
      </c>
      <c r="B25" s="186" t="s">
        <v>12</v>
      </c>
      <c r="C25" s="192">
        <f>พิเศษ!D148</f>
        <v>30.06</v>
      </c>
      <c r="D25" s="192">
        <f>พิเศษ!H148</f>
        <v>16</v>
      </c>
      <c r="E25" s="192">
        <f>พิเศษ!L148</f>
        <v>0</v>
      </c>
      <c r="F25" s="193">
        <f>พิเศษ!P148</f>
        <v>23.03</v>
      </c>
      <c r="G25" s="193">
        <f>SUM(F25:F26)</f>
        <v>23.03</v>
      </c>
      <c r="H25"/>
    </row>
    <row r="26" spans="1:8" ht="21" customHeight="1" x14ac:dyDescent="0.35">
      <c r="A26" s="252"/>
      <c r="B26" s="187" t="s">
        <v>105</v>
      </c>
      <c r="C26" s="192">
        <f>SUM(พิเศษ!E149:E150)</f>
        <v>0</v>
      </c>
      <c r="D26" s="192">
        <f>SUM(พิเศษ!I149:I150)</f>
        <v>0</v>
      </c>
      <c r="E26" s="192">
        <f>SUM(พิเศษ!M149:M150)</f>
        <v>0</v>
      </c>
      <c r="F26" s="193">
        <f>SUM(พิเศษ!Q149:Q150)</f>
        <v>0</v>
      </c>
      <c r="G26" s="193"/>
      <c r="H26"/>
    </row>
    <row r="27" spans="1:8" ht="21" customHeight="1" x14ac:dyDescent="0.35">
      <c r="A27" s="251" t="s">
        <v>59</v>
      </c>
      <c r="B27" s="186" t="s">
        <v>12</v>
      </c>
      <c r="C27" s="192">
        <f>พิเศษ!D170</f>
        <v>16.78</v>
      </c>
      <c r="D27" s="192">
        <f>พิเศษ!H170</f>
        <v>28.94</v>
      </c>
      <c r="E27" s="192">
        <f>พิเศษ!L170</f>
        <v>0</v>
      </c>
      <c r="F27" s="193">
        <f>พิเศษ!P170</f>
        <v>22.86</v>
      </c>
      <c r="G27" s="193">
        <f>SUM(F27:F28)</f>
        <v>42.120000000000005</v>
      </c>
      <c r="H27"/>
    </row>
    <row r="28" spans="1:8" ht="21" customHeight="1" x14ac:dyDescent="0.35">
      <c r="A28" s="252"/>
      <c r="B28" s="187" t="s">
        <v>105</v>
      </c>
      <c r="C28" s="192">
        <f>SUM(พิเศษ!E171:E172)</f>
        <v>20.5</v>
      </c>
      <c r="D28" s="192">
        <f>SUM(พิเศษ!I171:I172)</f>
        <v>18</v>
      </c>
      <c r="E28" s="192">
        <f>SUM(พิเศษ!M171:M172)</f>
        <v>0</v>
      </c>
      <c r="F28" s="193">
        <f>SUM(พิเศษ!Q171:Q172)</f>
        <v>19.260000000000002</v>
      </c>
      <c r="G28" s="193"/>
      <c r="H28"/>
    </row>
    <row r="29" spans="1:8" ht="21" customHeight="1" x14ac:dyDescent="0.35">
      <c r="A29" s="251" t="s">
        <v>66</v>
      </c>
      <c r="B29" s="186" t="s">
        <v>12</v>
      </c>
      <c r="C29" s="192">
        <f>พิเศษ!D174</f>
        <v>63.44</v>
      </c>
      <c r="D29" s="192">
        <f>พิเศษ!H174</f>
        <v>59.28</v>
      </c>
      <c r="E29" s="192">
        <f>พิเศษ!L174</f>
        <v>30.72</v>
      </c>
      <c r="F29" s="193">
        <f>พิเศษ!P174</f>
        <v>76.72</v>
      </c>
      <c r="G29" s="193">
        <f>SUM(F29:F30)</f>
        <v>76.72</v>
      </c>
      <c r="H29"/>
    </row>
    <row r="30" spans="1:8" ht="21" customHeight="1" x14ac:dyDescent="0.35">
      <c r="A30" s="252"/>
      <c r="B30" s="187" t="s">
        <v>105</v>
      </c>
      <c r="C30" s="192">
        <f>SUM(พิเศษ!E175:E176)</f>
        <v>0</v>
      </c>
      <c r="D30" s="192">
        <f>SUM(พิเศษ!I175:I176)</f>
        <v>0</v>
      </c>
      <c r="E30" s="192">
        <f>SUM(พิเศษ!M175:M176)</f>
        <v>0</v>
      </c>
      <c r="F30" s="193">
        <f>SUM(พิเศษ!Q175:Q176)</f>
        <v>0</v>
      </c>
      <c r="G30" s="193"/>
      <c r="H30"/>
    </row>
    <row r="31" spans="1:8" ht="21" customHeight="1" x14ac:dyDescent="0.35">
      <c r="A31" s="251" t="s">
        <v>67</v>
      </c>
      <c r="B31" s="186" t="s">
        <v>12</v>
      </c>
      <c r="C31" s="192">
        <f>พิเศษ!D210</f>
        <v>0</v>
      </c>
      <c r="D31" s="192">
        <f>พิเศษ!H210</f>
        <v>164.44</v>
      </c>
      <c r="E31" s="192">
        <f>พิเศษ!L210</f>
        <v>56.56</v>
      </c>
      <c r="F31" s="193">
        <f>พิเศษ!P210</f>
        <v>110.5</v>
      </c>
      <c r="G31" s="193">
        <f>SUM(F31:F32)</f>
        <v>371.62</v>
      </c>
      <c r="H31"/>
    </row>
    <row r="32" spans="1:8" ht="21" customHeight="1" x14ac:dyDescent="0.35">
      <c r="A32" s="252"/>
      <c r="B32" s="187" t="s">
        <v>105</v>
      </c>
      <c r="C32" s="192">
        <f>SUM(พิเศษ!E211:E213)</f>
        <v>0</v>
      </c>
      <c r="D32" s="192">
        <f>SUM(พิเศษ!I211:I213)</f>
        <v>421.125</v>
      </c>
      <c r="E32" s="192">
        <f>SUM(พิเศษ!M211:M213)</f>
        <v>101.13</v>
      </c>
      <c r="F32" s="193">
        <f>SUM(พิเศษ!Q211:Q213)</f>
        <v>261.12</v>
      </c>
      <c r="G32" s="193"/>
      <c r="H32"/>
    </row>
    <row r="33" spans="1:8" ht="21" customHeight="1" x14ac:dyDescent="0.35">
      <c r="A33" s="251" t="s">
        <v>76</v>
      </c>
      <c r="B33" s="186" t="s">
        <v>12</v>
      </c>
      <c r="C33" s="192">
        <f>พิเศษ!D215</f>
        <v>15.39</v>
      </c>
      <c r="D33" s="192">
        <f>พิเศษ!H215</f>
        <v>0.89</v>
      </c>
      <c r="E33" s="192">
        <f>พิเศษ!L215</f>
        <v>0</v>
      </c>
      <c r="F33" s="193">
        <f>พิเศษ!P215</f>
        <v>8.14</v>
      </c>
      <c r="G33" s="193">
        <f>SUM(F33:F34)</f>
        <v>8.14</v>
      </c>
      <c r="H33"/>
    </row>
    <row r="34" spans="1:8" ht="21" customHeight="1" x14ac:dyDescent="0.35">
      <c r="A34" s="252"/>
      <c r="B34" s="187" t="s">
        <v>105</v>
      </c>
      <c r="C34" s="192">
        <f>SUM(พิเศษ!E216:E217)</f>
        <v>0</v>
      </c>
      <c r="D34" s="192">
        <f>SUM(พิเศษ!I216:I217)</f>
        <v>0</v>
      </c>
      <c r="E34" s="192">
        <f>SUM(พิเศษ!M216:M217)</f>
        <v>0</v>
      </c>
      <c r="F34" s="193">
        <f>SUM(พิเศษ!Q216:Q217)</f>
        <v>0</v>
      </c>
      <c r="G34" s="193"/>
      <c r="H34"/>
    </row>
    <row r="35" spans="1:8" ht="21" customHeight="1" x14ac:dyDescent="0.35">
      <c r="A35" s="251" t="s">
        <v>77</v>
      </c>
      <c r="B35" s="186" t="s">
        <v>12</v>
      </c>
      <c r="C35" s="192">
        <f>พิเศษ!D234</f>
        <v>63.89</v>
      </c>
      <c r="D35" s="192">
        <f>พิเศษ!H234</f>
        <v>3.89</v>
      </c>
      <c r="E35" s="192">
        <f>พิเศษ!L234</f>
        <v>0</v>
      </c>
      <c r="F35" s="193">
        <f>พิเศษ!P234</f>
        <v>33.89</v>
      </c>
      <c r="G35" s="193">
        <f>SUM(F35:F36)</f>
        <v>92.56</v>
      </c>
      <c r="H35"/>
    </row>
    <row r="36" spans="1:8" ht="21" customHeight="1" x14ac:dyDescent="0.35">
      <c r="A36" s="252"/>
      <c r="B36" s="187" t="s">
        <v>105</v>
      </c>
      <c r="C36" s="192">
        <f>SUM(พิเศษ!E235:E236)</f>
        <v>62.17</v>
      </c>
      <c r="D36" s="192">
        <f>SUM(พิเศษ!I235:I236)</f>
        <v>35.67</v>
      </c>
      <c r="E36" s="192">
        <f>SUM(พิเศษ!M235:M236)</f>
        <v>19.5</v>
      </c>
      <c r="F36" s="193">
        <f>SUM(พิเศษ!Q235:Q236)</f>
        <v>58.67</v>
      </c>
      <c r="G36" s="193"/>
      <c r="H36"/>
    </row>
    <row r="37" spans="1:8" ht="21" customHeight="1" x14ac:dyDescent="0.35">
      <c r="A37" s="251" t="s">
        <v>84</v>
      </c>
      <c r="B37" s="186" t="s">
        <v>12</v>
      </c>
      <c r="C37" s="192">
        <f>พิเศษ!D238</f>
        <v>0</v>
      </c>
      <c r="D37" s="192">
        <f>พิเศษ!H238</f>
        <v>0</v>
      </c>
      <c r="E37" s="192">
        <f>พิเศษ!L238</f>
        <v>0</v>
      </c>
      <c r="F37" s="193">
        <f>พิเศษ!P238</f>
        <v>0</v>
      </c>
      <c r="G37" s="193">
        <f>SUM(F37:F38)</f>
        <v>10.8</v>
      </c>
      <c r="H37"/>
    </row>
    <row r="38" spans="1:8" ht="21" customHeight="1" x14ac:dyDescent="0.35">
      <c r="A38" s="252"/>
      <c r="B38" s="187" t="s">
        <v>105</v>
      </c>
      <c r="C38" s="192">
        <f>SUM(พิเศษ!E239:E240)</f>
        <v>12.6</v>
      </c>
      <c r="D38" s="192">
        <f>SUM(พิเศษ!I239:I240)</f>
        <v>9</v>
      </c>
      <c r="E38" s="192">
        <f>SUM(พิเศษ!M239:M240)</f>
        <v>0</v>
      </c>
      <c r="F38" s="193">
        <f>SUM(พิเศษ!Q239:Q240)</f>
        <v>10.8</v>
      </c>
      <c r="G38" s="193"/>
      <c r="H38"/>
    </row>
    <row r="39" spans="1:8" ht="21" customHeight="1" x14ac:dyDescent="0.35">
      <c r="A39" s="251" t="s">
        <v>99</v>
      </c>
      <c r="B39" s="186" t="s">
        <v>12</v>
      </c>
      <c r="C39" s="192">
        <f>พิเศษ!D242</f>
        <v>0</v>
      </c>
      <c r="D39" s="192">
        <f>พิเศษ!H242</f>
        <v>0</v>
      </c>
      <c r="E39" s="192">
        <f>พิเศษ!L242</f>
        <v>0</v>
      </c>
      <c r="F39" s="193">
        <f>พิเศษ!P242</f>
        <v>0</v>
      </c>
      <c r="G39" s="193">
        <f>SUM(F39:F40)</f>
        <v>0</v>
      </c>
      <c r="H39"/>
    </row>
    <row r="40" spans="1:8" ht="21" customHeight="1" x14ac:dyDescent="0.35">
      <c r="A40" s="252"/>
      <c r="B40" s="187" t="s">
        <v>105</v>
      </c>
      <c r="C40" s="192">
        <f>SUM(พิเศษ!E243:E244)</f>
        <v>0</v>
      </c>
      <c r="D40" s="192">
        <f>SUM(พิเศษ!I243:I244)</f>
        <v>0</v>
      </c>
      <c r="E40" s="192">
        <f>SUM(พิเศษ!M243:M244)</f>
        <v>0</v>
      </c>
      <c r="F40" s="193">
        <f>SUM(พิเศษ!Q243:Q244)</f>
        <v>0</v>
      </c>
      <c r="G40" s="193"/>
      <c r="H40"/>
    </row>
    <row r="41" spans="1:8" ht="21" customHeight="1" x14ac:dyDescent="0.35">
      <c r="A41" s="251" t="s">
        <v>86</v>
      </c>
      <c r="B41" s="186" t="s">
        <v>12</v>
      </c>
      <c r="C41" s="192">
        <f>พิเศษ!D246</f>
        <v>0</v>
      </c>
      <c r="D41" s="192">
        <f>พิเศษ!H246</f>
        <v>27.06</v>
      </c>
      <c r="E41" s="192">
        <f>พิเศษ!L246</f>
        <v>0</v>
      </c>
      <c r="F41" s="193">
        <f>พิเศษ!P246</f>
        <v>13.53</v>
      </c>
      <c r="G41" s="193">
        <f>SUM(F41:F42)</f>
        <v>13.53</v>
      </c>
      <c r="H41"/>
    </row>
    <row r="42" spans="1:8" ht="21" customHeight="1" x14ac:dyDescent="0.35">
      <c r="A42" s="252"/>
      <c r="B42" s="187" t="s">
        <v>105</v>
      </c>
      <c r="C42" s="192">
        <f>SUM(พิเศษ!E247:E248)</f>
        <v>0</v>
      </c>
      <c r="D42" s="192">
        <f>SUM(พิเศษ!I247:I248)</f>
        <v>0</v>
      </c>
      <c r="E42" s="192">
        <f>SUM(พิเศษ!M247:M248)</f>
        <v>0</v>
      </c>
      <c r="F42" s="193">
        <f>SUM(พิเศษ!Q247:Q248)</f>
        <v>0</v>
      </c>
      <c r="G42" s="193"/>
      <c r="H42"/>
    </row>
    <row r="43" spans="1:8" ht="21" customHeight="1" x14ac:dyDescent="0.35">
      <c r="A43" s="251" t="s">
        <v>89</v>
      </c>
      <c r="B43" s="186" t="s">
        <v>12</v>
      </c>
      <c r="C43" s="192">
        <f>พิเศษ!D256</f>
        <v>39.39</v>
      </c>
      <c r="D43" s="192">
        <f>พิเศษ!H256</f>
        <v>2.11</v>
      </c>
      <c r="E43" s="192">
        <f>พิเศษ!L256</f>
        <v>0</v>
      </c>
      <c r="F43" s="193">
        <f>พิเศษ!P256</f>
        <v>20.75</v>
      </c>
      <c r="G43" s="193">
        <f>SUM(F43:F44)</f>
        <v>20.75</v>
      </c>
      <c r="H43"/>
    </row>
    <row r="44" spans="1:8" ht="21" customHeight="1" x14ac:dyDescent="0.35">
      <c r="A44" s="252"/>
      <c r="B44" s="187" t="s">
        <v>105</v>
      </c>
      <c r="C44" s="192">
        <f>SUM(พิเศษ!E257:E258)</f>
        <v>0</v>
      </c>
      <c r="D44" s="192">
        <f>SUM(พิเศษ!I257:I258)</f>
        <v>0</v>
      </c>
      <c r="E44" s="192">
        <f>SUM(พิเศษ!M257:M258)</f>
        <v>0</v>
      </c>
      <c r="F44" s="193">
        <f>SUM(พิเศษ!Q257:Q258)</f>
        <v>0</v>
      </c>
      <c r="G44" s="193"/>
      <c r="H44"/>
    </row>
    <row r="45" spans="1:8" ht="21" customHeight="1" x14ac:dyDescent="0.35">
      <c r="A45" s="251" t="s">
        <v>90</v>
      </c>
      <c r="B45" s="186" t="s">
        <v>12</v>
      </c>
      <c r="C45" s="192">
        <f>พิเศษ!D260</f>
        <v>0</v>
      </c>
      <c r="D45" s="192">
        <f>พิเศษ!H260</f>
        <v>0</v>
      </c>
      <c r="E45" s="192">
        <f>พิเศษ!L260</f>
        <v>0</v>
      </c>
      <c r="F45" s="193">
        <f>พิเศษ!P260</f>
        <v>0</v>
      </c>
      <c r="G45" s="193">
        <f>SUM(F45:F46)</f>
        <v>0</v>
      </c>
      <c r="H45"/>
    </row>
    <row r="46" spans="1:8" ht="21" customHeight="1" x14ac:dyDescent="0.35">
      <c r="A46" s="252"/>
      <c r="B46" s="187" t="s">
        <v>105</v>
      </c>
      <c r="C46" s="192">
        <f>SUM(พิเศษ!E261:E262)</f>
        <v>0</v>
      </c>
      <c r="D46" s="192">
        <f>SUM(พิเศษ!I261:I262)</f>
        <v>0</v>
      </c>
      <c r="E46" s="192">
        <f>SUM(พิเศษ!M261:M262)</f>
        <v>0</v>
      </c>
      <c r="F46" s="193">
        <f>SUM(พิเศษ!Q261:Q262)</f>
        <v>0</v>
      </c>
      <c r="G46" s="193"/>
      <c r="H46"/>
    </row>
    <row r="47" spans="1:8" ht="21" customHeight="1" x14ac:dyDescent="0.35">
      <c r="A47" s="251" t="s">
        <v>91</v>
      </c>
      <c r="B47" s="186" t="s">
        <v>12</v>
      </c>
      <c r="C47" s="192">
        <f>พิเศษ!D264</f>
        <v>0</v>
      </c>
      <c r="D47" s="192">
        <f>พิเศษ!H264</f>
        <v>0</v>
      </c>
      <c r="E47" s="192">
        <f>พิเศษ!L264</f>
        <v>0</v>
      </c>
      <c r="F47" s="193">
        <f>พิเศษ!P264</f>
        <v>0</v>
      </c>
      <c r="G47" s="193">
        <f>SUM(F47:F48)</f>
        <v>0</v>
      </c>
      <c r="H47"/>
    </row>
    <row r="48" spans="1:8" ht="21" customHeight="1" x14ac:dyDescent="0.35">
      <c r="A48" s="252"/>
      <c r="B48" s="187" t="s">
        <v>105</v>
      </c>
      <c r="C48" s="192">
        <f>SUM(พิเศษ!E265:E266)</f>
        <v>0</v>
      </c>
      <c r="D48" s="192">
        <f>SUM(พิเศษ!I265:I266)</f>
        <v>0</v>
      </c>
      <c r="E48" s="192">
        <f>SUM(พิเศษ!M265:M266)</f>
        <v>0</v>
      </c>
      <c r="F48" s="193">
        <f>SUM(พิเศษ!Q265:Q266)</f>
        <v>0</v>
      </c>
      <c r="G48" s="193"/>
      <c r="H48"/>
    </row>
    <row r="49" spans="1:8" ht="21" customHeight="1" x14ac:dyDescent="0.35">
      <c r="A49" s="251" t="s">
        <v>94</v>
      </c>
      <c r="B49" s="186" t="s">
        <v>12</v>
      </c>
      <c r="C49" s="192">
        <f>พิเศษ!D273</f>
        <v>44.5</v>
      </c>
      <c r="D49" s="192">
        <f>พิเศษ!H273</f>
        <v>30.11</v>
      </c>
      <c r="E49" s="192">
        <f>พิเศษ!L273</f>
        <v>0</v>
      </c>
      <c r="F49" s="193">
        <f>พิเศษ!P273</f>
        <v>37.31</v>
      </c>
      <c r="G49" s="193">
        <f>SUM(F49:F50)</f>
        <v>37.31</v>
      </c>
      <c r="H49"/>
    </row>
    <row r="50" spans="1:8" ht="21" customHeight="1" x14ac:dyDescent="0.35">
      <c r="A50" s="252"/>
      <c r="B50" s="187" t="s">
        <v>105</v>
      </c>
      <c r="C50" s="192">
        <f>SUM(พิเศษ!E274:E275)</f>
        <v>0</v>
      </c>
      <c r="D50" s="192">
        <f>SUM(พิเศษ!I274:I275)</f>
        <v>0</v>
      </c>
      <c r="E50" s="192">
        <f>SUM(พิเศษ!M274:M275)</f>
        <v>0</v>
      </c>
      <c r="F50" s="193">
        <f>SUM(พิเศษ!Q274:Q275)</f>
        <v>0</v>
      </c>
      <c r="G50" s="193"/>
      <c r="H50"/>
    </row>
    <row r="51" spans="1:8" ht="21" customHeight="1" x14ac:dyDescent="0.35">
      <c r="A51" s="251" t="s">
        <v>95</v>
      </c>
      <c r="B51" s="186" t="s">
        <v>12</v>
      </c>
      <c r="C51" s="192">
        <f>พิเศษ!D277</f>
        <v>0</v>
      </c>
      <c r="D51" s="192">
        <f>พิเศษ!H277</f>
        <v>0</v>
      </c>
      <c r="E51" s="192">
        <f>พิเศษ!L277</f>
        <v>0</v>
      </c>
      <c r="F51" s="193">
        <f>พิเศษ!P277</f>
        <v>0</v>
      </c>
      <c r="G51" s="193">
        <f>SUM(F51:F52)</f>
        <v>0</v>
      </c>
      <c r="H51"/>
    </row>
    <row r="52" spans="1:8" ht="21" customHeight="1" x14ac:dyDescent="0.35">
      <c r="A52" s="252"/>
      <c r="B52" s="187" t="s">
        <v>105</v>
      </c>
      <c r="C52" s="192">
        <f>SUM(พิเศษ!E278:E279)</f>
        <v>0</v>
      </c>
      <c r="D52" s="192">
        <f>SUM(พิเศษ!I278:I279)</f>
        <v>0</v>
      </c>
      <c r="E52" s="192">
        <f>SUM(พิเศษ!M278:M279)</f>
        <v>0</v>
      </c>
      <c r="F52" s="193">
        <f>SUM(พิเศษ!Q278:Q279)</f>
        <v>0</v>
      </c>
      <c r="G52" s="193"/>
      <c r="H52"/>
    </row>
    <row r="53" spans="1:8" ht="21" customHeight="1" x14ac:dyDescent="0.35">
      <c r="A53" s="253" t="s">
        <v>96</v>
      </c>
      <c r="B53" s="186" t="s">
        <v>12</v>
      </c>
      <c r="C53" s="192">
        <f>พิเศษ!D281</f>
        <v>0</v>
      </c>
      <c r="D53" s="192">
        <f>พิเศษ!H281</f>
        <v>0</v>
      </c>
      <c r="E53" s="192">
        <f>พิเศษ!L281</f>
        <v>0</v>
      </c>
      <c r="F53" s="193">
        <f>พิเศษ!P281</f>
        <v>0</v>
      </c>
      <c r="G53" s="193">
        <f>SUM(F53:F54)</f>
        <v>0</v>
      </c>
      <c r="H53"/>
    </row>
    <row r="54" spans="1:8" ht="21" customHeight="1" x14ac:dyDescent="0.35">
      <c r="A54" s="252"/>
      <c r="B54" s="187" t="s">
        <v>105</v>
      </c>
      <c r="C54" s="192">
        <f>SUM(พิเศษ!E282:E283)</f>
        <v>0</v>
      </c>
      <c r="D54" s="192">
        <f>SUM(พิเศษ!I282:I283)</f>
        <v>0</v>
      </c>
      <c r="E54" s="192">
        <f>SUM(พิเศษ!M282:M283)</f>
        <v>0</v>
      </c>
      <c r="F54" s="193">
        <f>SUM(พิเศษ!Q282:Q283)</f>
        <v>0</v>
      </c>
      <c r="G54" s="193"/>
      <c r="H54"/>
    </row>
    <row r="55" spans="1:8" ht="21" customHeight="1" x14ac:dyDescent="0.35">
      <c r="A55" s="145" t="s">
        <v>98</v>
      </c>
      <c r="B55" s="188"/>
      <c r="C55" s="193">
        <f t="shared" ref="C55" si="0">SUM(C3:C54)</f>
        <v>3727.1660000000002</v>
      </c>
      <c r="D55" s="193">
        <f>SUM(D3:D54)</f>
        <v>3915.8950000000004</v>
      </c>
      <c r="E55" s="193">
        <f>SUM(E3:E54)</f>
        <v>582.15000000000009</v>
      </c>
      <c r="F55" s="193">
        <f>ROUND(SUM(C55:C55)/2,2)</f>
        <v>1863.58</v>
      </c>
      <c r="G55" s="193">
        <f>SUM(G3:G54)</f>
        <v>4112.6379999999999</v>
      </c>
      <c r="H55"/>
    </row>
  </sheetData>
  <conditionalFormatting sqref="C3:G55">
    <cfRule type="expression" dxfId="11" priority="1">
      <formula>ABS(C3-INT(C3))&lt;0.01</formula>
    </cfRule>
  </conditionalFormatting>
  <pageMargins left="0.35433070866141736" right="0.23622047244094491" top="0.74803149606299213" bottom="0.74803149606299213" header="0" footer="0"/>
  <pageSetup paperSize="9" orientation="portrait" r:id="rId1"/>
  <headerFooter>
    <oddFooter>&amp;Cหน้า &amp;P /</oddFooter>
  </headerFooter>
  <ignoredErrors>
    <ignoredError sqref="A2 F1:G4 B1 A3:B4 A55:B55 B53:B54 F5:G40 A5:B40 F41:G55 A41:B52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56"/>
  <sheetViews>
    <sheetView showGridLines="0" zoomScaleNormal="100" workbookViewId="0">
      <pane ySplit="3" topLeftCell="A4" activePane="bottomLeft" state="frozen"/>
      <selection activeCell="A2" sqref="A2:A3"/>
      <selection pane="bottomLeft" activeCell="A2" sqref="A2:A3"/>
    </sheetView>
  </sheetViews>
  <sheetFormatPr defaultColWidth="12.625" defaultRowHeight="15" x14ac:dyDescent="0.25"/>
  <cols>
    <col min="1" max="1" width="25.625" style="5" customWidth="1"/>
    <col min="2" max="2" width="9.625" style="5" customWidth="1"/>
    <col min="3" max="3" width="10" style="5" customWidth="1"/>
    <col min="4" max="4" width="10.625" style="5" customWidth="1"/>
    <col min="5" max="5" width="10" style="5" customWidth="1"/>
    <col min="6" max="6" width="10.375" style="5" customWidth="1"/>
    <col min="7" max="7" width="10.75" style="5" customWidth="1"/>
    <col min="8" max="17" width="10.125" style="5" customWidth="1"/>
    <col min="18" max="26" width="8.625" style="5" customWidth="1"/>
    <col min="27" max="16384" width="12.625" style="5"/>
  </cols>
  <sheetData>
    <row r="1" spans="1:21" ht="21.75" thickBot="1" x14ac:dyDescent="0.4">
      <c r="A1" s="1" t="s">
        <v>113</v>
      </c>
    </row>
    <row r="2" spans="1:21" ht="21.75" thickBot="1" x14ac:dyDescent="0.4">
      <c r="A2" s="325" t="s">
        <v>100</v>
      </c>
      <c r="B2" s="327" t="s">
        <v>101</v>
      </c>
      <c r="C2" s="291" t="s">
        <v>106</v>
      </c>
      <c r="D2" s="289"/>
      <c r="E2" s="290"/>
      <c r="F2" s="290"/>
      <c r="G2" s="289"/>
      <c r="H2" s="291" t="s">
        <v>107</v>
      </c>
      <c r="I2" s="289"/>
      <c r="J2" s="290"/>
      <c r="K2" s="290"/>
      <c r="L2" s="289"/>
      <c r="M2" s="292" t="s">
        <v>108</v>
      </c>
      <c r="N2" s="265"/>
      <c r="O2" s="290"/>
      <c r="P2" s="265"/>
      <c r="Q2" s="266"/>
    </row>
    <row r="3" spans="1:21" ht="21.75" thickBot="1" x14ac:dyDescent="0.4">
      <c r="A3" s="326"/>
      <c r="B3" s="328"/>
      <c r="C3" s="293" t="s">
        <v>112</v>
      </c>
      <c r="D3" s="293" t="s">
        <v>102</v>
      </c>
      <c r="E3" s="302" t="s">
        <v>110</v>
      </c>
      <c r="F3" s="293" t="s">
        <v>103</v>
      </c>
      <c r="G3" s="305" t="s">
        <v>104</v>
      </c>
      <c r="H3" s="304" t="s">
        <v>112</v>
      </c>
      <c r="I3" s="293" t="s">
        <v>102</v>
      </c>
      <c r="J3" s="303" t="s">
        <v>110</v>
      </c>
      <c r="K3" s="294" t="s">
        <v>103</v>
      </c>
      <c r="L3" s="301" t="s">
        <v>104</v>
      </c>
      <c r="M3" s="299" t="s">
        <v>112</v>
      </c>
      <c r="N3" s="309" t="s">
        <v>102</v>
      </c>
      <c r="O3" s="303" t="s">
        <v>110</v>
      </c>
      <c r="P3" s="295" t="s">
        <v>103</v>
      </c>
      <c r="Q3" s="296" t="s">
        <v>104</v>
      </c>
    </row>
    <row r="4" spans="1:21" ht="21" x14ac:dyDescent="0.35">
      <c r="A4" s="146" t="s">
        <v>10</v>
      </c>
      <c r="B4" s="147" t="s">
        <v>12</v>
      </c>
      <c r="C4" s="194">
        <f>รวมปกติ!C3</f>
        <v>515.22</v>
      </c>
      <c r="D4" s="195">
        <f>รวมปกติ!D3</f>
        <v>363.17</v>
      </c>
      <c r="E4" s="194">
        <f>รวมปกติ!E3</f>
        <v>0.33</v>
      </c>
      <c r="F4" s="196">
        <f>รวมปกติ!F3</f>
        <v>439.36</v>
      </c>
      <c r="G4" s="297">
        <f>รวมปกติ!G3</f>
        <v>439.36</v>
      </c>
      <c r="H4" s="306">
        <f>รวมพิเศษ!C3</f>
        <v>1477.06</v>
      </c>
      <c r="I4" s="194">
        <f>รวมพิเศษ!D3</f>
        <v>1267.33</v>
      </c>
      <c r="J4" s="194">
        <f>รวมพิเศษ!E3</f>
        <v>0</v>
      </c>
      <c r="K4" s="196">
        <f>รวมพิเศษ!F3</f>
        <v>1372.19</v>
      </c>
      <c r="L4" s="300">
        <f>รวมพิเศษ!G3</f>
        <v>1555.79</v>
      </c>
      <c r="M4" s="194">
        <f t="shared" ref="M4:M35" si="0">C4+H4</f>
        <v>1992.28</v>
      </c>
      <c r="N4" s="308">
        <f t="shared" ref="N4:N35" si="1">D4+I4</f>
        <v>1630.5</v>
      </c>
      <c r="O4" s="194">
        <f t="shared" ref="O4:O35" si="2">E4+J4</f>
        <v>0.33</v>
      </c>
      <c r="P4" s="196">
        <f t="shared" ref="P4:P35" si="3">F4+K4</f>
        <v>1811.5500000000002</v>
      </c>
      <c r="Q4" s="297">
        <f t="shared" ref="Q4:Q35" si="4">G4+L4</f>
        <v>1995.15</v>
      </c>
    </row>
    <row r="5" spans="1:21" ht="21" x14ac:dyDescent="0.35">
      <c r="A5" s="148"/>
      <c r="B5" s="149" t="s">
        <v>105</v>
      </c>
      <c r="C5" s="197">
        <f>รวมปกติ!C4</f>
        <v>0</v>
      </c>
      <c r="D5" s="198">
        <f>รวมปกติ!D4</f>
        <v>0</v>
      </c>
      <c r="E5" s="197">
        <f>รวมปกติ!E4</f>
        <v>0</v>
      </c>
      <c r="F5" s="184">
        <f>รวมปกติ!F4</f>
        <v>0</v>
      </c>
      <c r="G5" s="298"/>
      <c r="H5" s="307">
        <f>รวมพิเศษ!C4</f>
        <v>189.45000000000002</v>
      </c>
      <c r="I5" s="197">
        <f>รวมพิเศษ!D4</f>
        <v>177.75</v>
      </c>
      <c r="J5" s="197">
        <f>รวมพิเศษ!E4</f>
        <v>0</v>
      </c>
      <c r="K5" s="184">
        <f>รวมพิเศษ!F4</f>
        <v>183.60000000000002</v>
      </c>
      <c r="L5" s="298"/>
      <c r="M5" s="197">
        <f t="shared" si="0"/>
        <v>189.45000000000002</v>
      </c>
      <c r="N5" s="198">
        <f t="shared" si="1"/>
        <v>177.75</v>
      </c>
      <c r="O5" s="197">
        <f t="shared" si="2"/>
        <v>0</v>
      </c>
      <c r="P5" s="184">
        <f t="shared" si="3"/>
        <v>183.60000000000002</v>
      </c>
      <c r="Q5" s="201">
        <f t="shared" si="4"/>
        <v>0</v>
      </c>
    </row>
    <row r="6" spans="1:21" ht="21" x14ac:dyDescent="0.35">
      <c r="A6" s="150" t="s">
        <v>15</v>
      </c>
      <c r="B6" s="151" t="s">
        <v>12</v>
      </c>
      <c r="C6" s="202">
        <f>รวมปกติ!C5</f>
        <v>568.22</v>
      </c>
      <c r="D6" s="203">
        <f>รวมปกติ!D5</f>
        <v>423.61</v>
      </c>
      <c r="E6" s="202">
        <f>รวมปกติ!E5</f>
        <v>0.56000000000000005</v>
      </c>
      <c r="F6" s="204">
        <f>รวมปกติ!F5</f>
        <v>496.19</v>
      </c>
      <c r="G6" s="205">
        <f>รวมปกติ!G5</f>
        <v>500.92399999999998</v>
      </c>
      <c r="H6" s="202">
        <f>รวมพิเศษ!C5</f>
        <v>3.06</v>
      </c>
      <c r="I6" s="194">
        <f>รวมพิเศษ!D5</f>
        <v>0</v>
      </c>
      <c r="J6" s="202">
        <f>รวมพิเศษ!E5</f>
        <v>0</v>
      </c>
      <c r="K6" s="204">
        <f>รวมพิเศษ!F5</f>
        <v>1.53</v>
      </c>
      <c r="L6" s="205">
        <f>รวมพิเศษ!G5</f>
        <v>1.53</v>
      </c>
      <c r="M6" s="181">
        <f t="shared" si="0"/>
        <v>571.28</v>
      </c>
      <c r="N6" s="203">
        <f t="shared" si="1"/>
        <v>423.61</v>
      </c>
      <c r="O6" s="181">
        <f t="shared" si="2"/>
        <v>0.56000000000000005</v>
      </c>
      <c r="P6" s="182">
        <f t="shared" si="3"/>
        <v>497.71999999999997</v>
      </c>
      <c r="Q6" s="206">
        <f t="shared" si="4"/>
        <v>502.45399999999995</v>
      </c>
      <c r="U6" s="282"/>
    </row>
    <row r="7" spans="1:21" ht="21" x14ac:dyDescent="0.35">
      <c r="A7" s="148"/>
      <c r="B7" s="149" t="s">
        <v>105</v>
      </c>
      <c r="C7" s="197">
        <f>รวมปกติ!C6</f>
        <v>4.95</v>
      </c>
      <c r="D7" s="198">
        <f>รวมปกติ!D6</f>
        <v>4.5</v>
      </c>
      <c r="E7" s="197">
        <f>รวมปกติ!E6</f>
        <v>0</v>
      </c>
      <c r="F7" s="199">
        <f>รวมปกติ!F6</f>
        <v>4.734</v>
      </c>
      <c r="G7" s="200"/>
      <c r="H7" s="197">
        <f>รวมพิเศษ!C6</f>
        <v>0</v>
      </c>
      <c r="I7" s="198">
        <f>รวมพิเศษ!D6</f>
        <v>0</v>
      </c>
      <c r="J7" s="197">
        <f>รวมพิเศษ!E6</f>
        <v>0</v>
      </c>
      <c r="K7" s="199">
        <f>รวมพิเศษ!F6</f>
        <v>0</v>
      </c>
      <c r="L7" s="200"/>
      <c r="M7" s="197">
        <f t="shared" si="0"/>
        <v>4.95</v>
      </c>
      <c r="N7" s="197">
        <f t="shared" si="1"/>
        <v>4.5</v>
      </c>
      <c r="O7" s="197">
        <f t="shared" si="2"/>
        <v>0</v>
      </c>
      <c r="P7" s="184">
        <f t="shared" si="3"/>
        <v>4.734</v>
      </c>
      <c r="Q7" s="201">
        <f t="shared" si="4"/>
        <v>0</v>
      </c>
    </row>
    <row r="8" spans="1:21" ht="21" x14ac:dyDescent="0.35">
      <c r="A8" s="150" t="s">
        <v>16</v>
      </c>
      <c r="B8" s="151" t="s">
        <v>12</v>
      </c>
      <c r="C8" s="202">
        <f>รวมปกติ!C7</f>
        <v>538.83000000000004</v>
      </c>
      <c r="D8" s="203">
        <f>รวมปกติ!D7</f>
        <v>412.56</v>
      </c>
      <c r="E8" s="202">
        <f>รวมปกติ!E7</f>
        <v>19.670000000000002</v>
      </c>
      <c r="F8" s="204">
        <f>รวมปกติ!F7</f>
        <v>485.53</v>
      </c>
      <c r="G8" s="205">
        <f>รวมปกติ!G7</f>
        <v>561.81999999999994</v>
      </c>
      <c r="H8" s="202">
        <f>รวมพิเศษ!C7</f>
        <v>0</v>
      </c>
      <c r="I8" s="203">
        <f>รวมพิเศษ!D7</f>
        <v>0</v>
      </c>
      <c r="J8" s="202">
        <f>รวมพิเศษ!E7</f>
        <v>0</v>
      </c>
      <c r="K8" s="204">
        <f>รวมพิเศษ!F7</f>
        <v>0</v>
      </c>
      <c r="L8" s="205">
        <f>รวมพิเศษ!G7</f>
        <v>55.13</v>
      </c>
      <c r="M8" s="202">
        <f t="shared" si="0"/>
        <v>538.83000000000004</v>
      </c>
      <c r="N8" s="203">
        <f t="shared" si="1"/>
        <v>412.56</v>
      </c>
      <c r="O8" s="202">
        <f t="shared" si="2"/>
        <v>19.670000000000002</v>
      </c>
      <c r="P8" s="182">
        <f t="shared" si="3"/>
        <v>485.53</v>
      </c>
      <c r="Q8" s="206">
        <f t="shared" si="4"/>
        <v>616.94999999999993</v>
      </c>
    </row>
    <row r="9" spans="1:21" ht="21" x14ac:dyDescent="0.35">
      <c r="A9" s="148"/>
      <c r="B9" s="149" t="s">
        <v>105</v>
      </c>
      <c r="C9" s="197">
        <f>รวมปกติ!C8</f>
        <v>71.83</v>
      </c>
      <c r="D9" s="198">
        <f>รวมปกติ!D8</f>
        <v>77.75</v>
      </c>
      <c r="E9" s="197">
        <f>รวมปกติ!E8</f>
        <v>3</v>
      </c>
      <c r="F9" s="199">
        <f>รวมปกติ!F8</f>
        <v>76.289999999999992</v>
      </c>
      <c r="G9" s="200"/>
      <c r="H9" s="197">
        <f>รวมพิเศษ!C8</f>
        <v>61.08</v>
      </c>
      <c r="I9" s="198">
        <f>รวมพิเศษ!D8</f>
        <v>44.67</v>
      </c>
      <c r="J9" s="197">
        <f>รวมพิเศษ!E8</f>
        <v>4.5</v>
      </c>
      <c r="K9" s="199">
        <f>รวมพิเศษ!F8</f>
        <v>55.13</v>
      </c>
      <c r="L9" s="200"/>
      <c r="M9" s="197">
        <f t="shared" si="0"/>
        <v>132.91</v>
      </c>
      <c r="N9" s="198">
        <f t="shared" si="1"/>
        <v>122.42</v>
      </c>
      <c r="O9" s="281">
        <f t="shared" si="2"/>
        <v>7.5</v>
      </c>
      <c r="P9" s="184">
        <f t="shared" si="3"/>
        <v>131.41999999999999</v>
      </c>
      <c r="Q9" s="201">
        <f t="shared" si="4"/>
        <v>0</v>
      </c>
    </row>
    <row r="10" spans="1:21" ht="21" x14ac:dyDescent="0.35">
      <c r="A10" s="150" t="s">
        <v>17</v>
      </c>
      <c r="B10" s="151" t="s">
        <v>12</v>
      </c>
      <c r="C10" s="202">
        <f>รวมปกติ!C9</f>
        <v>491.89</v>
      </c>
      <c r="D10" s="203">
        <f>รวมปกติ!D9</f>
        <v>59.67</v>
      </c>
      <c r="E10" s="202">
        <f>รวมปกติ!E9</f>
        <v>22</v>
      </c>
      <c r="F10" s="204">
        <f>รวมปกติ!F9</f>
        <v>286.77999999999997</v>
      </c>
      <c r="G10" s="205">
        <f>รวมปกติ!G9</f>
        <v>286.77999999999997</v>
      </c>
      <c r="H10" s="202">
        <f>รวมพิเศษ!C9</f>
        <v>24.78</v>
      </c>
      <c r="I10" s="203">
        <f>รวมพิเศษ!D9</f>
        <v>1.44</v>
      </c>
      <c r="J10" s="202">
        <f>รวมพิเศษ!E9</f>
        <v>0</v>
      </c>
      <c r="K10" s="204">
        <f>รวมพิเศษ!F9</f>
        <v>13.11</v>
      </c>
      <c r="L10" s="205">
        <f>รวมพิเศษ!G9</f>
        <v>13.11</v>
      </c>
      <c r="M10" s="202">
        <f t="shared" si="0"/>
        <v>516.66999999999996</v>
      </c>
      <c r="N10" s="203">
        <f t="shared" si="1"/>
        <v>61.11</v>
      </c>
      <c r="O10" s="202">
        <f t="shared" si="2"/>
        <v>22</v>
      </c>
      <c r="P10" s="182">
        <f t="shared" si="3"/>
        <v>299.89</v>
      </c>
      <c r="Q10" s="206">
        <f t="shared" si="4"/>
        <v>299.89</v>
      </c>
    </row>
    <row r="11" spans="1:21" ht="21" x14ac:dyDescent="0.35">
      <c r="A11" s="148"/>
      <c r="B11" s="149" t="s">
        <v>105</v>
      </c>
      <c r="C11" s="197">
        <f>รวมปกติ!C10</f>
        <v>0</v>
      </c>
      <c r="D11" s="198">
        <f>รวมปกติ!D10</f>
        <v>0</v>
      </c>
      <c r="E11" s="197">
        <f>รวมปกติ!E10</f>
        <v>0</v>
      </c>
      <c r="F11" s="199">
        <f>รวมปกติ!F10</f>
        <v>0</v>
      </c>
      <c r="G11" s="200"/>
      <c r="H11" s="197">
        <f>รวมพิเศษ!C10</f>
        <v>0</v>
      </c>
      <c r="I11" s="198">
        <f>รวมพิเศษ!D10</f>
        <v>0</v>
      </c>
      <c r="J11" s="197">
        <f>รวมพิเศษ!E10</f>
        <v>0</v>
      </c>
      <c r="K11" s="199">
        <f>รวมพิเศษ!F10</f>
        <v>0</v>
      </c>
      <c r="L11" s="200"/>
      <c r="M11" s="197">
        <f t="shared" si="0"/>
        <v>0</v>
      </c>
      <c r="N11" s="198">
        <f t="shared" si="1"/>
        <v>0</v>
      </c>
      <c r="O11" s="197">
        <f t="shared" si="2"/>
        <v>0</v>
      </c>
      <c r="P11" s="184">
        <f t="shared" si="3"/>
        <v>0</v>
      </c>
      <c r="Q11" s="201">
        <f t="shared" si="4"/>
        <v>0</v>
      </c>
    </row>
    <row r="12" spans="1:21" ht="21" x14ac:dyDescent="0.35">
      <c r="A12" s="150" t="s">
        <v>27</v>
      </c>
      <c r="B12" s="151" t="s">
        <v>12</v>
      </c>
      <c r="C12" s="202">
        <f>รวมปกติ!C11</f>
        <v>198.39</v>
      </c>
      <c r="D12" s="203">
        <f>รวมปกติ!D11</f>
        <v>202</v>
      </c>
      <c r="E12" s="202">
        <f>รวมปกติ!E11</f>
        <v>0</v>
      </c>
      <c r="F12" s="204">
        <f>รวมปกติ!F11</f>
        <v>200.19</v>
      </c>
      <c r="G12" s="205">
        <f>รวมปกติ!G11</f>
        <v>208.69</v>
      </c>
      <c r="H12" s="202">
        <f>รวมพิเศษ!C11</f>
        <v>4.0599999999999996</v>
      </c>
      <c r="I12" s="203">
        <f>รวมพิเศษ!D11</f>
        <v>19.329999999999998</v>
      </c>
      <c r="J12" s="202">
        <f>รวมพิเศษ!E11</f>
        <v>0</v>
      </c>
      <c r="K12" s="204">
        <f>รวมพิเศษ!F11</f>
        <v>11.69</v>
      </c>
      <c r="L12" s="205">
        <f>รวมพิเศษ!G11</f>
        <v>11.69</v>
      </c>
      <c r="M12" s="202">
        <f t="shared" si="0"/>
        <v>202.45</v>
      </c>
      <c r="N12" s="203">
        <f t="shared" si="1"/>
        <v>221.32999999999998</v>
      </c>
      <c r="O12" s="202">
        <f t="shared" si="2"/>
        <v>0</v>
      </c>
      <c r="P12" s="182">
        <f t="shared" si="3"/>
        <v>211.88</v>
      </c>
      <c r="Q12" s="206">
        <f t="shared" si="4"/>
        <v>220.38</v>
      </c>
    </row>
    <row r="13" spans="1:21" ht="21" x14ac:dyDescent="0.35">
      <c r="A13" s="148"/>
      <c r="B13" s="149" t="s">
        <v>105</v>
      </c>
      <c r="C13" s="197">
        <f>รวมปกติ!C12</f>
        <v>12</v>
      </c>
      <c r="D13" s="198">
        <f>รวมปกติ!D12</f>
        <v>5</v>
      </c>
      <c r="E13" s="197">
        <f>รวมปกติ!E12</f>
        <v>0</v>
      </c>
      <c r="F13" s="199">
        <f>รวมปกติ!F12</f>
        <v>8.5</v>
      </c>
      <c r="G13" s="200"/>
      <c r="H13" s="197">
        <f>รวมพิเศษ!C12</f>
        <v>0</v>
      </c>
      <c r="I13" s="198">
        <f>รวมพิเศษ!D12</f>
        <v>0</v>
      </c>
      <c r="J13" s="197">
        <f>รวมพิเศษ!E12</f>
        <v>0</v>
      </c>
      <c r="K13" s="199">
        <f>รวมพิเศษ!F12</f>
        <v>0</v>
      </c>
      <c r="L13" s="200"/>
      <c r="M13" s="197">
        <f t="shared" si="0"/>
        <v>12</v>
      </c>
      <c r="N13" s="198">
        <f t="shared" si="1"/>
        <v>5</v>
      </c>
      <c r="O13" s="197">
        <f t="shared" si="2"/>
        <v>0</v>
      </c>
      <c r="P13" s="184">
        <f t="shared" si="3"/>
        <v>8.5</v>
      </c>
      <c r="Q13" s="201">
        <f t="shared" si="4"/>
        <v>0</v>
      </c>
    </row>
    <row r="14" spans="1:21" ht="21" x14ac:dyDescent="0.35">
      <c r="A14" s="150" t="s">
        <v>28</v>
      </c>
      <c r="B14" s="151" t="s">
        <v>12</v>
      </c>
      <c r="C14" s="202">
        <f>รวมปกติ!C13</f>
        <v>1052.83</v>
      </c>
      <c r="D14" s="203">
        <f>รวมปกติ!D13</f>
        <v>1046.5</v>
      </c>
      <c r="E14" s="202">
        <f>รวมปกติ!E13</f>
        <v>71</v>
      </c>
      <c r="F14" s="204">
        <f>รวมปกติ!F13</f>
        <v>1085.17</v>
      </c>
      <c r="G14" s="205">
        <f>รวมปกติ!G13</f>
        <v>1087.6300000000001</v>
      </c>
      <c r="H14" s="202">
        <f>รวมพิเศษ!C13</f>
        <v>30.17</v>
      </c>
      <c r="I14" s="203">
        <f>รวมพิเศษ!D13</f>
        <v>1.44</v>
      </c>
      <c r="J14" s="202">
        <f>รวมพิเศษ!E13</f>
        <v>0</v>
      </c>
      <c r="K14" s="204">
        <f>รวมพิเศษ!F13</f>
        <v>15.81</v>
      </c>
      <c r="L14" s="205">
        <f>รวมพิเศษ!G13</f>
        <v>15.81</v>
      </c>
      <c r="M14" s="202">
        <f t="shared" si="0"/>
        <v>1083</v>
      </c>
      <c r="N14" s="203">
        <f t="shared" si="1"/>
        <v>1047.94</v>
      </c>
      <c r="O14" s="202">
        <f t="shared" si="2"/>
        <v>71</v>
      </c>
      <c r="P14" s="182">
        <f t="shared" si="3"/>
        <v>1100.98</v>
      </c>
      <c r="Q14" s="206">
        <f t="shared" si="4"/>
        <v>1103.44</v>
      </c>
    </row>
    <row r="15" spans="1:21" ht="21" x14ac:dyDescent="0.35">
      <c r="A15" s="148"/>
      <c r="B15" s="149" t="s">
        <v>105</v>
      </c>
      <c r="C15" s="197">
        <f>รวมปกติ!C14</f>
        <v>2.42</v>
      </c>
      <c r="D15" s="198">
        <f>รวมปกติ!D14</f>
        <v>2.5</v>
      </c>
      <c r="E15" s="197">
        <f>รวมปกติ!E14</f>
        <v>0</v>
      </c>
      <c r="F15" s="199">
        <f>รวมปกติ!F14</f>
        <v>2.46</v>
      </c>
      <c r="G15" s="200"/>
      <c r="H15" s="197">
        <f>รวมพิเศษ!C14</f>
        <v>0</v>
      </c>
      <c r="I15" s="198">
        <f>รวมพิเศษ!D14</f>
        <v>0</v>
      </c>
      <c r="J15" s="197">
        <f>รวมพิเศษ!E14</f>
        <v>0</v>
      </c>
      <c r="K15" s="199">
        <f>รวมพิเศษ!F14</f>
        <v>0</v>
      </c>
      <c r="L15" s="200"/>
      <c r="M15" s="197">
        <f t="shared" si="0"/>
        <v>2.42</v>
      </c>
      <c r="N15" s="198">
        <f t="shared" si="1"/>
        <v>2.5</v>
      </c>
      <c r="O15" s="197">
        <f t="shared" si="2"/>
        <v>0</v>
      </c>
      <c r="P15" s="184">
        <f t="shared" si="3"/>
        <v>2.46</v>
      </c>
      <c r="Q15" s="201">
        <f t="shared" si="4"/>
        <v>0</v>
      </c>
    </row>
    <row r="16" spans="1:21" ht="21" x14ac:dyDescent="0.35">
      <c r="A16" s="150" t="s">
        <v>29</v>
      </c>
      <c r="B16" s="151" t="s">
        <v>12</v>
      </c>
      <c r="C16" s="202">
        <f>รวมปกติ!C15</f>
        <v>3435.44</v>
      </c>
      <c r="D16" s="203">
        <f>รวมปกติ!D15</f>
        <v>3031.67</v>
      </c>
      <c r="E16" s="202">
        <f>รวมปกติ!E15</f>
        <v>29.17</v>
      </c>
      <c r="F16" s="204">
        <f>รวมปกติ!F15</f>
        <v>3248.14</v>
      </c>
      <c r="G16" s="205">
        <f>รวมปกติ!G15</f>
        <v>3264.1239999999998</v>
      </c>
      <c r="H16" s="202">
        <f>รวมพิเศษ!C15</f>
        <v>274.22000000000003</v>
      </c>
      <c r="I16" s="203">
        <f>รวมพิเศษ!D15</f>
        <v>328.44</v>
      </c>
      <c r="J16" s="202">
        <f>รวมพิเศษ!E15</f>
        <v>77.17</v>
      </c>
      <c r="K16" s="204">
        <f>รวมพิเศษ!F15</f>
        <v>339.92</v>
      </c>
      <c r="L16" s="205">
        <f>รวมพิเศษ!G15</f>
        <v>363.91399999999999</v>
      </c>
      <c r="M16" s="202">
        <f t="shared" si="0"/>
        <v>3709.66</v>
      </c>
      <c r="N16" s="203">
        <f t="shared" si="1"/>
        <v>3360.11</v>
      </c>
      <c r="O16" s="202">
        <f t="shared" si="2"/>
        <v>106.34</v>
      </c>
      <c r="P16" s="182">
        <f t="shared" si="3"/>
        <v>3588.06</v>
      </c>
      <c r="Q16" s="206">
        <f t="shared" si="4"/>
        <v>3628.0379999999996</v>
      </c>
    </row>
    <row r="17" spans="1:17" ht="21" x14ac:dyDescent="0.35">
      <c r="A17" s="148"/>
      <c r="B17" s="149" t="s">
        <v>105</v>
      </c>
      <c r="C17" s="197">
        <f>รวมปกติ!C16</f>
        <v>13.95</v>
      </c>
      <c r="D17" s="198">
        <f>รวมปกติ!D16</f>
        <v>18</v>
      </c>
      <c r="E17" s="197">
        <f>รวมปกติ!E16</f>
        <v>0</v>
      </c>
      <c r="F17" s="199">
        <f>รวมปกติ!F16</f>
        <v>15.984</v>
      </c>
      <c r="G17" s="200"/>
      <c r="H17" s="197">
        <f>รวมพิเศษ!C16</f>
        <v>21.6</v>
      </c>
      <c r="I17" s="198">
        <f>รวมพิเศษ!D16</f>
        <v>26.405999999999999</v>
      </c>
      <c r="J17" s="197">
        <f>รวมพิเศษ!E16</f>
        <v>0</v>
      </c>
      <c r="K17" s="199">
        <f>รวมพิเศษ!F16</f>
        <v>23.994</v>
      </c>
      <c r="L17" s="200"/>
      <c r="M17" s="197">
        <f t="shared" si="0"/>
        <v>35.549999999999997</v>
      </c>
      <c r="N17" s="198">
        <f t="shared" si="1"/>
        <v>44.405999999999999</v>
      </c>
      <c r="O17" s="197">
        <f t="shared" si="2"/>
        <v>0</v>
      </c>
      <c r="P17" s="184">
        <f t="shared" si="3"/>
        <v>39.978000000000002</v>
      </c>
      <c r="Q17" s="201">
        <f t="shared" si="4"/>
        <v>0</v>
      </c>
    </row>
    <row r="18" spans="1:17" ht="21" x14ac:dyDescent="0.35">
      <c r="A18" s="150" t="s">
        <v>41</v>
      </c>
      <c r="B18" s="151" t="s">
        <v>12</v>
      </c>
      <c r="C18" s="202">
        <f>รวมปกติ!C17</f>
        <v>1096.8900000000001</v>
      </c>
      <c r="D18" s="203">
        <f>รวมปกติ!D17</f>
        <v>1010.89</v>
      </c>
      <c r="E18" s="202">
        <f>รวมปกติ!E17</f>
        <v>0</v>
      </c>
      <c r="F18" s="204">
        <f>รวมปกติ!F17</f>
        <v>1053.8900000000001</v>
      </c>
      <c r="G18" s="205">
        <f>รวมปกติ!G17</f>
        <v>1092.212</v>
      </c>
      <c r="H18" s="202">
        <f>รวมพิเศษ!C17</f>
        <v>690.28</v>
      </c>
      <c r="I18" s="203">
        <f>รวมพิเศษ!D17</f>
        <v>605.72</v>
      </c>
      <c r="J18" s="202">
        <f>รวมพิเศษ!E17</f>
        <v>197.78</v>
      </c>
      <c r="K18" s="204">
        <f>รวมพิเศษ!F17</f>
        <v>746.89</v>
      </c>
      <c r="L18" s="205">
        <f>รวมพิเศษ!G17</f>
        <v>951.87400000000002</v>
      </c>
      <c r="M18" s="202">
        <f t="shared" si="0"/>
        <v>1787.17</v>
      </c>
      <c r="N18" s="203">
        <f t="shared" si="1"/>
        <v>1616.6100000000001</v>
      </c>
      <c r="O18" s="202">
        <f t="shared" si="2"/>
        <v>197.78</v>
      </c>
      <c r="P18" s="182">
        <f t="shared" si="3"/>
        <v>1800.7800000000002</v>
      </c>
      <c r="Q18" s="206">
        <f t="shared" si="4"/>
        <v>2044.086</v>
      </c>
    </row>
    <row r="19" spans="1:17" ht="21" x14ac:dyDescent="0.35">
      <c r="A19" s="148"/>
      <c r="B19" s="149" t="s">
        <v>105</v>
      </c>
      <c r="C19" s="197">
        <f>รวมปกติ!C18</f>
        <v>38.106000000000002</v>
      </c>
      <c r="D19" s="198">
        <f>รวมปกติ!D18</f>
        <v>33.156000000000006</v>
      </c>
      <c r="E19" s="197">
        <f>รวมปกติ!E18</f>
        <v>5.4</v>
      </c>
      <c r="F19" s="199">
        <f>รวมปกติ!F18</f>
        <v>38.322000000000003</v>
      </c>
      <c r="G19" s="200"/>
      <c r="H19" s="197">
        <f>รวมพิเศษ!C18</f>
        <v>201.006</v>
      </c>
      <c r="I19" s="198">
        <f>รวมพิเศษ!D18</f>
        <v>184.19400000000002</v>
      </c>
      <c r="J19" s="197">
        <f>รวมพิเศษ!E18</f>
        <v>24.75</v>
      </c>
      <c r="K19" s="199">
        <f>รวมพิเศษ!F18</f>
        <v>204.98399999999998</v>
      </c>
      <c r="L19" s="200"/>
      <c r="M19" s="197">
        <f t="shared" si="0"/>
        <v>239.11199999999999</v>
      </c>
      <c r="N19" s="198">
        <f t="shared" si="1"/>
        <v>217.35000000000002</v>
      </c>
      <c r="O19" s="197">
        <f t="shared" si="2"/>
        <v>30.15</v>
      </c>
      <c r="P19" s="184">
        <f t="shared" si="3"/>
        <v>243.30599999999998</v>
      </c>
      <c r="Q19" s="201">
        <f t="shared" si="4"/>
        <v>0</v>
      </c>
    </row>
    <row r="20" spans="1:17" ht="21" x14ac:dyDescent="0.35">
      <c r="A20" s="150" t="s">
        <v>45</v>
      </c>
      <c r="B20" s="151" t="s">
        <v>12</v>
      </c>
      <c r="C20" s="202">
        <f>รวมปกติ!C19</f>
        <v>1049.67</v>
      </c>
      <c r="D20" s="203">
        <f>รวมปกติ!D19</f>
        <v>863.28</v>
      </c>
      <c r="E20" s="202">
        <f>รวมปกติ!E19</f>
        <v>43.72</v>
      </c>
      <c r="F20" s="204">
        <f>รวมปกติ!F19</f>
        <v>978.33</v>
      </c>
      <c r="G20" s="205">
        <f>รวมปกติ!G19</f>
        <v>990.51</v>
      </c>
      <c r="H20" s="202">
        <f>รวมพิเศษ!C19</f>
        <v>75.33</v>
      </c>
      <c r="I20" s="203">
        <f>รวมพิเศษ!D19</f>
        <v>122.44</v>
      </c>
      <c r="J20" s="202">
        <f>รวมพิเศษ!E19</f>
        <v>40.72</v>
      </c>
      <c r="K20" s="204">
        <f>รวมพิเศษ!F19</f>
        <v>119.25</v>
      </c>
      <c r="L20" s="205">
        <f>รวมพิเศษ!G19</f>
        <v>187.51</v>
      </c>
      <c r="M20" s="202">
        <f t="shared" si="0"/>
        <v>1125</v>
      </c>
      <c r="N20" s="203">
        <f t="shared" si="1"/>
        <v>985.72</v>
      </c>
      <c r="O20" s="202">
        <f t="shared" si="2"/>
        <v>84.44</v>
      </c>
      <c r="P20" s="182">
        <f t="shared" si="3"/>
        <v>1097.58</v>
      </c>
      <c r="Q20" s="206">
        <f t="shared" si="4"/>
        <v>1178.02</v>
      </c>
    </row>
    <row r="21" spans="1:17" ht="21" x14ac:dyDescent="0.35">
      <c r="A21" s="148"/>
      <c r="B21" s="149" t="s">
        <v>105</v>
      </c>
      <c r="C21" s="197">
        <f>รวมปกติ!C20</f>
        <v>9.66</v>
      </c>
      <c r="D21" s="198">
        <f>รวมปกติ!D20</f>
        <v>11.34</v>
      </c>
      <c r="E21" s="197">
        <f>รวมปกติ!E20</f>
        <v>3.34</v>
      </c>
      <c r="F21" s="199">
        <f>รวมปกติ!F20</f>
        <v>12.18</v>
      </c>
      <c r="G21" s="200"/>
      <c r="H21" s="197">
        <f>รวมพิเศษ!C20</f>
        <v>62.34</v>
      </c>
      <c r="I21" s="198">
        <f>รวมพิเศษ!D20</f>
        <v>56</v>
      </c>
      <c r="J21" s="197">
        <f>รวมพิเศษ!E20</f>
        <v>18.16</v>
      </c>
      <c r="K21" s="199">
        <f>รวมพิเศษ!F20</f>
        <v>68.260000000000005</v>
      </c>
      <c r="L21" s="200"/>
      <c r="M21" s="197">
        <f t="shared" si="0"/>
        <v>72</v>
      </c>
      <c r="N21" s="198">
        <f t="shared" si="1"/>
        <v>67.34</v>
      </c>
      <c r="O21" s="197">
        <f t="shared" si="2"/>
        <v>21.5</v>
      </c>
      <c r="P21" s="184">
        <f t="shared" si="3"/>
        <v>80.44</v>
      </c>
      <c r="Q21" s="201">
        <f t="shared" si="4"/>
        <v>0</v>
      </c>
    </row>
    <row r="22" spans="1:17" ht="21" x14ac:dyDescent="0.35">
      <c r="A22" s="150" t="s">
        <v>46</v>
      </c>
      <c r="B22" s="151" t="s">
        <v>12</v>
      </c>
      <c r="C22" s="202">
        <f>รวมปกติ!C21</f>
        <v>981.28</v>
      </c>
      <c r="D22" s="203">
        <f>รวมปกติ!D21</f>
        <v>986.28</v>
      </c>
      <c r="E22" s="202">
        <f>รวมปกติ!E21</f>
        <v>23.17</v>
      </c>
      <c r="F22" s="204">
        <f>รวมปกติ!F21</f>
        <v>995.36</v>
      </c>
      <c r="G22" s="205">
        <f>รวมปกติ!G21</f>
        <v>1030.28</v>
      </c>
      <c r="H22" s="202">
        <f>รวมพิเศษ!C21</f>
        <v>7.5</v>
      </c>
      <c r="I22" s="203">
        <f>รวมพิเศษ!D21</f>
        <v>65.44</v>
      </c>
      <c r="J22" s="202">
        <f>รวมพิเศษ!E21</f>
        <v>0</v>
      </c>
      <c r="K22" s="204">
        <f>รวมพิเศษ!F21</f>
        <v>36.47</v>
      </c>
      <c r="L22" s="205">
        <f>รวมพิเศษ!G21</f>
        <v>36.47</v>
      </c>
      <c r="M22" s="202">
        <f t="shared" si="0"/>
        <v>988.78</v>
      </c>
      <c r="N22" s="203">
        <f t="shared" si="1"/>
        <v>1051.72</v>
      </c>
      <c r="O22" s="202">
        <f t="shared" si="2"/>
        <v>23.17</v>
      </c>
      <c r="P22" s="182">
        <f t="shared" si="3"/>
        <v>1031.83</v>
      </c>
      <c r="Q22" s="206">
        <f t="shared" si="4"/>
        <v>1066.75</v>
      </c>
    </row>
    <row r="23" spans="1:17" ht="21" x14ac:dyDescent="0.35">
      <c r="A23" s="148"/>
      <c r="B23" s="149" t="s">
        <v>105</v>
      </c>
      <c r="C23" s="197">
        <f>รวมปกติ!C22</f>
        <v>34.840000000000003</v>
      </c>
      <c r="D23" s="198">
        <f>รวมปกติ!D22</f>
        <v>35</v>
      </c>
      <c r="E23" s="197">
        <f>รวมปกติ!E22</f>
        <v>0</v>
      </c>
      <c r="F23" s="199">
        <f>รวมปกติ!F22</f>
        <v>34.92</v>
      </c>
      <c r="G23" s="200"/>
      <c r="H23" s="197">
        <f>รวมพิเศษ!C22</f>
        <v>0</v>
      </c>
      <c r="I23" s="198">
        <f>รวมพิเศษ!D22</f>
        <v>0</v>
      </c>
      <c r="J23" s="197">
        <f>รวมพิเศษ!E22</f>
        <v>0</v>
      </c>
      <c r="K23" s="199">
        <f>รวมพิเศษ!F22</f>
        <v>0</v>
      </c>
      <c r="L23" s="200"/>
      <c r="M23" s="197">
        <f t="shared" si="0"/>
        <v>34.840000000000003</v>
      </c>
      <c r="N23" s="198">
        <f t="shared" si="1"/>
        <v>35</v>
      </c>
      <c r="O23" s="197">
        <f t="shared" si="2"/>
        <v>0</v>
      </c>
      <c r="P23" s="184">
        <f t="shared" si="3"/>
        <v>34.92</v>
      </c>
      <c r="Q23" s="201">
        <f t="shared" si="4"/>
        <v>0</v>
      </c>
    </row>
    <row r="24" spans="1:17" ht="21" x14ac:dyDescent="0.35">
      <c r="A24" s="150" t="s">
        <v>47</v>
      </c>
      <c r="B24" s="151" t="s">
        <v>12</v>
      </c>
      <c r="C24" s="202">
        <f>รวมปกติ!C23</f>
        <v>3361.61</v>
      </c>
      <c r="D24" s="203">
        <f>รวมปกติ!D23</f>
        <v>2886.94</v>
      </c>
      <c r="E24" s="202">
        <f>รวมปกติ!E23</f>
        <v>36.22</v>
      </c>
      <c r="F24" s="204">
        <f>รวมปกติ!F23</f>
        <v>3142.39</v>
      </c>
      <c r="G24" s="205">
        <f>รวมปกติ!G23</f>
        <v>3211.91</v>
      </c>
      <c r="H24" s="202">
        <f>รวมพิเศษ!C23</f>
        <v>235.67</v>
      </c>
      <c r="I24" s="203">
        <f>รวมพิเศษ!D23</f>
        <v>197.28</v>
      </c>
      <c r="J24" s="202">
        <f>รวมพิเศษ!E23</f>
        <v>0</v>
      </c>
      <c r="K24" s="204">
        <f>รวมพิเศษ!F23</f>
        <v>216.47</v>
      </c>
      <c r="L24" s="205">
        <f>รวมพิเศษ!G23</f>
        <v>223.23</v>
      </c>
      <c r="M24" s="202">
        <f t="shared" si="0"/>
        <v>3597.28</v>
      </c>
      <c r="N24" s="203">
        <f t="shared" si="1"/>
        <v>3084.2200000000003</v>
      </c>
      <c r="O24" s="202">
        <f t="shared" si="2"/>
        <v>36.22</v>
      </c>
      <c r="P24" s="182">
        <f t="shared" si="3"/>
        <v>3358.8599999999997</v>
      </c>
      <c r="Q24" s="206">
        <f t="shared" si="4"/>
        <v>3435.14</v>
      </c>
    </row>
    <row r="25" spans="1:17" ht="21" x14ac:dyDescent="0.35">
      <c r="A25" s="148"/>
      <c r="B25" s="149" t="s">
        <v>105</v>
      </c>
      <c r="C25" s="197">
        <f>รวมปกติ!C24</f>
        <v>69.66</v>
      </c>
      <c r="D25" s="198">
        <f>รวมปกติ!D24</f>
        <v>69.34</v>
      </c>
      <c r="E25" s="197">
        <f>รวมปกติ!E24</f>
        <v>0</v>
      </c>
      <c r="F25" s="199">
        <f>รวมปกติ!F24</f>
        <v>69.52</v>
      </c>
      <c r="G25" s="200"/>
      <c r="H25" s="197">
        <f>รวมพิเศษ!C24</f>
        <v>0.84</v>
      </c>
      <c r="I25" s="198">
        <f>รวมพิเศษ!D24</f>
        <v>1.5</v>
      </c>
      <c r="J25" s="197">
        <f>รวมพิเศษ!E24</f>
        <v>11.16</v>
      </c>
      <c r="K25" s="199">
        <f>รวมพิเศษ!F24</f>
        <v>6.76</v>
      </c>
      <c r="L25" s="200"/>
      <c r="M25" s="197">
        <f t="shared" si="0"/>
        <v>70.5</v>
      </c>
      <c r="N25" s="198">
        <f t="shared" si="1"/>
        <v>70.84</v>
      </c>
      <c r="O25" s="197">
        <f t="shared" si="2"/>
        <v>11.16</v>
      </c>
      <c r="P25" s="184">
        <f t="shared" si="3"/>
        <v>76.28</v>
      </c>
      <c r="Q25" s="201">
        <f t="shared" si="4"/>
        <v>0</v>
      </c>
    </row>
    <row r="26" spans="1:17" ht="21" x14ac:dyDescent="0.35">
      <c r="A26" s="150" t="s">
        <v>58</v>
      </c>
      <c r="B26" s="151" t="s">
        <v>12</v>
      </c>
      <c r="C26" s="202">
        <f>รวมปกติ!C25</f>
        <v>631.78</v>
      </c>
      <c r="D26" s="203">
        <f>รวมปกติ!D25</f>
        <v>532.39</v>
      </c>
      <c r="E26" s="202">
        <f>รวมปกติ!E25</f>
        <v>0</v>
      </c>
      <c r="F26" s="204">
        <f>รวมปกติ!F25</f>
        <v>582.08000000000004</v>
      </c>
      <c r="G26" s="205">
        <f>รวมปกติ!G25</f>
        <v>599.5</v>
      </c>
      <c r="H26" s="202">
        <f>รวมพิเศษ!C25</f>
        <v>30.06</v>
      </c>
      <c r="I26" s="203">
        <f>รวมพิเศษ!D25</f>
        <v>16</v>
      </c>
      <c r="J26" s="202">
        <f>รวมพิเศษ!E25</f>
        <v>0</v>
      </c>
      <c r="K26" s="204">
        <f>รวมพิเศษ!F25</f>
        <v>23.03</v>
      </c>
      <c r="L26" s="205">
        <f>รวมพิเศษ!G25</f>
        <v>23.03</v>
      </c>
      <c r="M26" s="202">
        <f t="shared" si="0"/>
        <v>661.83999999999992</v>
      </c>
      <c r="N26" s="203">
        <f t="shared" si="1"/>
        <v>548.39</v>
      </c>
      <c r="O26" s="202">
        <f t="shared" si="2"/>
        <v>0</v>
      </c>
      <c r="P26" s="182">
        <f t="shared" si="3"/>
        <v>605.11</v>
      </c>
      <c r="Q26" s="206">
        <f t="shared" si="4"/>
        <v>622.53</v>
      </c>
    </row>
    <row r="27" spans="1:17" ht="21" x14ac:dyDescent="0.35">
      <c r="A27" s="148"/>
      <c r="B27" s="149" t="s">
        <v>105</v>
      </c>
      <c r="C27" s="197">
        <f>รวมปกติ!C26</f>
        <v>17.420000000000002</v>
      </c>
      <c r="D27" s="198">
        <f>รวมปกติ!D26</f>
        <v>17.420000000000002</v>
      </c>
      <c r="E27" s="197">
        <f>รวมปกติ!E26</f>
        <v>0</v>
      </c>
      <c r="F27" s="199">
        <f>รวมปกติ!F26</f>
        <v>17.420000000000002</v>
      </c>
      <c r="G27" s="200"/>
      <c r="H27" s="197">
        <f>รวมพิเศษ!C26</f>
        <v>0</v>
      </c>
      <c r="I27" s="198">
        <f>รวมพิเศษ!D26</f>
        <v>0</v>
      </c>
      <c r="J27" s="197">
        <f>รวมพิเศษ!E26</f>
        <v>0</v>
      </c>
      <c r="K27" s="199">
        <f>รวมพิเศษ!F26</f>
        <v>0</v>
      </c>
      <c r="L27" s="200"/>
      <c r="M27" s="197">
        <f t="shared" si="0"/>
        <v>17.420000000000002</v>
      </c>
      <c r="N27" s="198">
        <f t="shared" si="1"/>
        <v>17.420000000000002</v>
      </c>
      <c r="O27" s="197">
        <f t="shared" si="2"/>
        <v>0</v>
      </c>
      <c r="P27" s="184">
        <f t="shared" si="3"/>
        <v>17.420000000000002</v>
      </c>
      <c r="Q27" s="201">
        <f t="shared" si="4"/>
        <v>0</v>
      </c>
    </row>
    <row r="28" spans="1:17" ht="21" x14ac:dyDescent="0.35">
      <c r="A28" s="150" t="s">
        <v>59</v>
      </c>
      <c r="B28" s="151" t="s">
        <v>12</v>
      </c>
      <c r="C28" s="202">
        <f>รวมปกติ!C27</f>
        <v>1619.33</v>
      </c>
      <c r="D28" s="203">
        <f>รวมปกติ!D27</f>
        <v>1527.56</v>
      </c>
      <c r="E28" s="202">
        <f>รวมปกติ!E27</f>
        <v>46.72</v>
      </c>
      <c r="F28" s="204">
        <f>รวมปกติ!F27</f>
        <v>1596.81</v>
      </c>
      <c r="G28" s="205">
        <f>รวมปกติ!G27</f>
        <v>1640.81</v>
      </c>
      <c r="H28" s="202">
        <f>รวมพิเศษ!C27</f>
        <v>16.78</v>
      </c>
      <c r="I28" s="203">
        <f>รวมพิเศษ!D27</f>
        <v>28.94</v>
      </c>
      <c r="J28" s="202">
        <f>รวมพิเศษ!E27</f>
        <v>0</v>
      </c>
      <c r="K28" s="204">
        <f>รวมพิเศษ!F27</f>
        <v>22.86</v>
      </c>
      <c r="L28" s="205">
        <f>รวมพิเศษ!G27</f>
        <v>42.120000000000005</v>
      </c>
      <c r="M28" s="202">
        <f t="shared" si="0"/>
        <v>1636.11</v>
      </c>
      <c r="N28" s="203">
        <f t="shared" si="1"/>
        <v>1556.5</v>
      </c>
      <c r="O28" s="202">
        <f t="shared" si="2"/>
        <v>46.72</v>
      </c>
      <c r="P28" s="182">
        <f t="shared" si="3"/>
        <v>1619.6699999999998</v>
      </c>
      <c r="Q28" s="206">
        <f t="shared" si="4"/>
        <v>1682.9299999999998</v>
      </c>
    </row>
    <row r="29" spans="1:17" ht="21" x14ac:dyDescent="0.35">
      <c r="A29" s="148"/>
      <c r="B29" s="149" t="s">
        <v>105</v>
      </c>
      <c r="C29" s="197">
        <f>รวมปกติ!C28</f>
        <v>51.5</v>
      </c>
      <c r="D29" s="198">
        <f>รวมปกติ!D28</f>
        <v>36.5</v>
      </c>
      <c r="E29" s="197">
        <f>รวมปกติ!E28</f>
        <v>0</v>
      </c>
      <c r="F29" s="199">
        <f>รวมปกติ!F28</f>
        <v>44</v>
      </c>
      <c r="G29" s="200"/>
      <c r="H29" s="197">
        <f>รวมพิเศษ!C28</f>
        <v>20.5</v>
      </c>
      <c r="I29" s="198">
        <f>รวมพิเศษ!D28</f>
        <v>18</v>
      </c>
      <c r="J29" s="197">
        <f>รวมพิเศษ!E28</f>
        <v>0</v>
      </c>
      <c r="K29" s="199">
        <f>รวมพิเศษ!F28</f>
        <v>19.260000000000002</v>
      </c>
      <c r="L29" s="200"/>
      <c r="M29" s="197">
        <f t="shared" si="0"/>
        <v>72</v>
      </c>
      <c r="N29" s="198">
        <f t="shared" si="1"/>
        <v>54.5</v>
      </c>
      <c r="O29" s="197">
        <f t="shared" si="2"/>
        <v>0</v>
      </c>
      <c r="P29" s="184">
        <f t="shared" si="3"/>
        <v>63.260000000000005</v>
      </c>
      <c r="Q29" s="201">
        <f t="shared" si="4"/>
        <v>0</v>
      </c>
    </row>
    <row r="30" spans="1:17" ht="21" x14ac:dyDescent="0.35">
      <c r="A30" s="150" t="s">
        <v>66</v>
      </c>
      <c r="B30" s="151" t="s">
        <v>12</v>
      </c>
      <c r="C30" s="202">
        <f>รวมปกติ!C29</f>
        <v>451.67</v>
      </c>
      <c r="D30" s="203">
        <f>รวมปกติ!D29</f>
        <v>442.17</v>
      </c>
      <c r="E30" s="202">
        <f>รวมปกติ!E29</f>
        <v>0</v>
      </c>
      <c r="F30" s="204">
        <f>รวมปกติ!F29</f>
        <v>446.92</v>
      </c>
      <c r="G30" s="205">
        <f>รวมปกติ!G29</f>
        <v>581.77600000000007</v>
      </c>
      <c r="H30" s="202">
        <f>รวมพิเศษ!C29</f>
        <v>63.44</v>
      </c>
      <c r="I30" s="203">
        <f>รวมพิเศษ!D29</f>
        <v>59.28</v>
      </c>
      <c r="J30" s="202">
        <f>รวมพิเศษ!E29</f>
        <v>30.72</v>
      </c>
      <c r="K30" s="204">
        <f>รวมพิเศษ!F29</f>
        <v>76.72</v>
      </c>
      <c r="L30" s="205">
        <f>รวมพิเศษ!G29</f>
        <v>76.72</v>
      </c>
      <c r="M30" s="202">
        <f t="shared" si="0"/>
        <v>515.11</v>
      </c>
      <c r="N30" s="203">
        <f t="shared" si="1"/>
        <v>501.45000000000005</v>
      </c>
      <c r="O30" s="202">
        <f t="shared" si="2"/>
        <v>30.72</v>
      </c>
      <c r="P30" s="182">
        <f t="shared" si="3"/>
        <v>523.64</v>
      </c>
      <c r="Q30" s="206">
        <f t="shared" si="4"/>
        <v>658.49600000000009</v>
      </c>
    </row>
    <row r="31" spans="1:17" ht="21" x14ac:dyDescent="0.35">
      <c r="A31" s="148"/>
      <c r="B31" s="149" t="s">
        <v>105</v>
      </c>
      <c r="C31" s="197">
        <f>รวมปกติ!C30</f>
        <v>117.45</v>
      </c>
      <c r="D31" s="198">
        <f>รวมปกติ!D30</f>
        <v>152.244</v>
      </c>
      <c r="E31" s="197">
        <f>รวมปกติ!E30</f>
        <v>0</v>
      </c>
      <c r="F31" s="199">
        <f>รวมปกติ!F30</f>
        <v>134.85599999999999</v>
      </c>
      <c r="G31" s="200"/>
      <c r="H31" s="197">
        <f>รวมพิเศษ!C30</f>
        <v>0</v>
      </c>
      <c r="I31" s="198">
        <f>รวมพิเศษ!D30</f>
        <v>0</v>
      </c>
      <c r="J31" s="197">
        <f>รวมพิเศษ!E30</f>
        <v>0</v>
      </c>
      <c r="K31" s="199">
        <f>รวมพิเศษ!F30</f>
        <v>0</v>
      </c>
      <c r="L31" s="200"/>
      <c r="M31" s="197">
        <f t="shared" si="0"/>
        <v>117.45</v>
      </c>
      <c r="N31" s="198">
        <f t="shared" si="1"/>
        <v>152.244</v>
      </c>
      <c r="O31" s="197">
        <f t="shared" si="2"/>
        <v>0</v>
      </c>
      <c r="P31" s="184">
        <f t="shared" si="3"/>
        <v>134.85599999999999</v>
      </c>
      <c r="Q31" s="201">
        <f t="shared" si="4"/>
        <v>0</v>
      </c>
    </row>
    <row r="32" spans="1:17" ht="21" x14ac:dyDescent="0.35">
      <c r="A32" s="150" t="s">
        <v>67</v>
      </c>
      <c r="B32" s="151" t="s">
        <v>12</v>
      </c>
      <c r="C32" s="202">
        <f>รวมปกติ!C31</f>
        <v>0</v>
      </c>
      <c r="D32" s="203">
        <f>รวมปกติ!D31</f>
        <v>1571.72</v>
      </c>
      <c r="E32" s="202">
        <f>รวมปกติ!E31</f>
        <v>0.33</v>
      </c>
      <c r="F32" s="204">
        <f>รวมปกติ!F31</f>
        <v>786.03</v>
      </c>
      <c r="G32" s="205">
        <f>รวมปกติ!G31</f>
        <v>892.90499999999997</v>
      </c>
      <c r="H32" s="202">
        <f>รวมพิเศษ!C31</f>
        <v>0</v>
      </c>
      <c r="I32" s="203">
        <f>รวมพิเศษ!D31</f>
        <v>164.44</v>
      </c>
      <c r="J32" s="202">
        <f>รวมพิเศษ!E31</f>
        <v>56.56</v>
      </c>
      <c r="K32" s="204">
        <f>รวมพิเศษ!F31</f>
        <v>110.5</v>
      </c>
      <c r="L32" s="205">
        <f>รวมพิเศษ!G31</f>
        <v>371.62</v>
      </c>
      <c r="M32" s="202">
        <f t="shared" si="0"/>
        <v>0</v>
      </c>
      <c r="N32" s="203">
        <f t="shared" si="1"/>
        <v>1736.16</v>
      </c>
      <c r="O32" s="202">
        <f t="shared" si="2"/>
        <v>56.89</v>
      </c>
      <c r="P32" s="182">
        <f t="shared" si="3"/>
        <v>896.53</v>
      </c>
      <c r="Q32" s="206">
        <f t="shared" si="4"/>
        <v>1264.5250000000001</v>
      </c>
    </row>
    <row r="33" spans="1:17" ht="21" x14ac:dyDescent="0.35">
      <c r="A33" s="148"/>
      <c r="B33" s="149" t="s">
        <v>105</v>
      </c>
      <c r="C33" s="197">
        <f>รวมปกติ!C32</f>
        <v>0</v>
      </c>
      <c r="D33" s="198">
        <f>รวมปกติ!D32</f>
        <v>197.25</v>
      </c>
      <c r="E33" s="197">
        <f>รวมปกติ!E32</f>
        <v>16.5</v>
      </c>
      <c r="F33" s="199">
        <f>รวมปกติ!F32</f>
        <v>106.875</v>
      </c>
      <c r="G33" s="200"/>
      <c r="H33" s="197">
        <f>รวมพิเศษ!C32</f>
        <v>0</v>
      </c>
      <c r="I33" s="198">
        <f>รวมพิเศษ!D32</f>
        <v>421.125</v>
      </c>
      <c r="J33" s="197">
        <f>รวมพิเศษ!E32</f>
        <v>101.13</v>
      </c>
      <c r="K33" s="199">
        <f>รวมพิเศษ!F32</f>
        <v>261.12</v>
      </c>
      <c r="L33" s="200"/>
      <c r="M33" s="197">
        <f t="shared" si="0"/>
        <v>0</v>
      </c>
      <c r="N33" s="198">
        <f t="shared" si="1"/>
        <v>618.375</v>
      </c>
      <c r="O33" s="197">
        <f t="shared" si="2"/>
        <v>117.63</v>
      </c>
      <c r="P33" s="184">
        <f t="shared" si="3"/>
        <v>367.995</v>
      </c>
      <c r="Q33" s="201">
        <f t="shared" si="4"/>
        <v>0</v>
      </c>
    </row>
    <row r="34" spans="1:17" ht="21" x14ac:dyDescent="0.35">
      <c r="A34" s="150" t="s">
        <v>76</v>
      </c>
      <c r="B34" s="151" t="s">
        <v>12</v>
      </c>
      <c r="C34" s="202">
        <f>รวมปกติ!C33</f>
        <v>1078.6099999999999</v>
      </c>
      <c r="D34" s="203">
        <f>รวมปกติ!D33</f>
        <v>1133.67</v>
      </c>
      <c r="E34" s="202">
        <f>รวมปกติ!E33</f>
        <v>15.89</v>
      </c>
      <c r="F34" s="204">
        <f>รวมปกติ!F33</f>
        <v>1114.08</v>
      </c>
      <c r="G34" s="205">
        <f>รวมปกติ!G33</f>
        <v>1129.58</v>
      </c>
      <c r="H34" s="202">
        <f>รวมพิเศษ!C33</f>
        <v>15.39</v>
      </c>
      <c r="I34" s="203">
        <f>รวมพิเศษ!D33</f>
        <v>0.89</v>
      </c>
      <c r="J34" s="202">
        <f>รวมพิเศษ!E33</f>
        <v>0</v>
      </c>
      <c r="K34" s="204">
        <f>รวมพิเศษ!F33</f>
        <v>8.14</v>
      </c>
      <c r="L34" s="205">
        <f>รวมพิเศษ!G33</f>
        <v>8.14</v>
      </c>
      <c r="M34" s="202">
        <f t="shared" si="0"/>
        <v>1094</v>
      </c>
      <c r="N34" s="203">
        <f t="shared" si="1"/>
        <v>1134.5600000000002</v>
      </c>
      <c r="O34" s="202">
        <f t="shared" si="2"/>
        <v>15.89</v>
      </c>
      <c r="P34" s="182">
        <f t="shared" si="3"/>
        <v>1122.22</v>
      </c>
      <c r="Q34" s="206">
        <f t="shared" si="4"/>
        <v>1137.72</v>
      </c>
    </row>
    <row r="35" spans="1:17" ht="21" x14ac:dyDescent="0.35">
      <c r="A35" s="148"/>
      <c r="B35" s="149" t="s">
        <v>105</v>
      </c>
      <c r="C35" s="197">
        <f>รวมปกติ!C34</f>
        <v>19.25</v>
      </c>
      <c r="D35" s="198">
        <f>รวมปกติ!D34</f>
        <v>11.75</v>
      </c>
      <c r="E35" s="197">
        <f>รวมปกติ!E34</f>
        <v>0</v>
      </c>
      <c r="F35" s="199">
        <f>รวมปกติ!F34</f>
        <v>15.5</v>
      </c>
      <c r="G35" s="200"/>
      <c r="H35" s="197">
        <f>รวมพิเศษ!C34</f>
        <v>0</v>
      </c>
      <c r="I35" s="198">
        <f>รวมพิเศษ!D34</f>
        <v>0</v>
      </c>
      <c r="J35" s="197">
        <f>รวมพิเศษ!E34</f>
        <v>0</v>
      </c>
      <c r="K35" s="199">
        <f>รวมพิเศษ!F34</f>
        <v>0</v>
      </c>
      <c r="L35" s="200"/>
      <c r="M35" s="197">
        <f t="shared" si="0"/>
        <v>19.25</v>
      </c>
      <c r="N35" s="198">
        <f t="shared" si="1"/>
        <v>11.75</v>
      </c>
      <c r="O35" s="197">
        <f t="shared" si="2"/>
        <v>0</v>
      </c>
      <c r="P35" s="184">
        <f t="shared" si="3"/>
        <v>15.5</v>
      </c>
      <c r="Q35" s="201">
        <f t="shared" si="4"/>
        <v>0</v>
      </c>
    </row>
    <row r="36" spans="1:17" ht="21" x14ac:dyDescent="0.35">
      <c r="A36" s="150" t="s">
        <v>77</v>
      </c>
      <c r="B36" s="151" t="s">
        <v>12</v>
      </c>
      <c r="C36" s="202">
        <f>รวมปกติ!C35</f>
        <v>1060.8900000000001</v>
      </c>
      <c r="D36" s="203">
        <f>รวมปกติ!D35</f>
        <v>806.83</v>
      </c>
      <c r="E36" s="202">
        <f>รวมปกติ!E35</f>
        <v>24.56</v>
      </c>
      <c r="F36" s="204">
        <f>รวมปกติ!F35</f>
        <v>946.14</v>
      </c>
      <c r="G36" s="205">
        <f>รวมปกติ!G35</f>
        <v>951.89</v>
      </c>
      <c r="H36" s="202">
        <f>รวมพิเศษ!C35</f>
        <v>63.89</v>
      </c>
      <c r="I36" s="203">
        <f>รวมพิเศษ!D35</f>
        <v>3.89</v>
      </c>
      <c r="J36" s="202">
        <f>รวมพิเศษ!E35</f>
        <v>0</v>
      </c>
      <c r="K36" s="204">
        <f>รวมพิเศษ!F35</f>
        <v>33.89</v>
      </c>
      <c r="L36" s="205">
        <f>รวมพิเศษ!G35</f>
        <v>92.56</v>
      </c>
      <c r="M36" s="202">
        <f t="shared" ref="M36:M55" si="5">C36+H36</f>
        <v>1124.7800000000002</v>
      </c>
      <c r="N36" s="203">
        <f t="shared" ref="N36:N55" si="6">D36+I36</f>
        <v>810.72</v>
      </c>
      <c r="O36" s="202">
        <f t="shared" ref="O36:O55" si="7">E36+J36</f>
        <v>24.56</v>
      </c>
      <c r="P36" s="182">
        <f t="shared" ref="P36:P55" si="8">F36+K36</f>
        <v>980.03</v>
      </c>
      <c r="Q36" s="206">
        <f t="shared" ref="Q36:Q55" si="9">G36+L36</f>
        <v>1044.45</v>
      </c>
    </row>
    <row r="37" spans="1:17" ht="21" x14ac:dyDescent="0.35">
      <c r="A37" s="148"/>
      <c r="B37" s="149" t="s">
        <v>105</v>
      </c>
      <c r="C37" s="197">
        <f>รวมปกติ!C36</f>
        <v>6.67</v>
      </c>
      <c r="D37" s="198">
        <f>รวมปกติ!D36</f>
        <v>4.83</v>
      </c>
      <c r="E37" s="197">
        <f>รวมปกติ!E36</f>
        <v>0</v>
      </c>
      <c r="F37" s="199">
        <f>รวมปกติ!F36</f>
        <v>5.75</v>
      </c>
      <c r="G37" s="200"/>
      <c r="H37" s="197">
        <f>รวมพิเศษ!C36</f>
        <v>62.17</v>
      </c>
      <c r="I37" s="198">
        <f>รวมพิเศษ!D36</f>
        <v>35.67</v>
      </c>
      <c r="J37" s="197">
        <f>รวมพิเศษ!E36</f>
        <v>19.5</v>
      </c>
      <c r="K37" s="199">
        <f>รวมพิเศษ!F36</f>
        <v>58.67</v>
      </c>
      <c r="L37" s="200"/>
      <c r="M37" s="197">
        <f t="shared" si="5"/>
        <v>68.84</v>
      </c>
      <c r="N37" s="198">
        <f t="shared" si="6"/>
        <v>40.5</v>
      </c>
      <c r="O37" s="197">
        <f t="shared" si="7"/>
        <v>19.5</v>
      </c>
      <c r="P37" s="184">
        <f t="shared" si="8"/>
        <v>64.42</v>
      </c>
      <c r="Q37" s="201">
        <f t="shared" si="9"/>
        <v>0</v>
      </c>
    </row>
    <row r="38" spans="1:17" ht="21" x14ac:dyDescent="0.35">
      <c r="A38" s="150" t="s">
        <v>84</v>
      </c>
      <c r="B38" s="151" t="s">
        <v>12</v>
      </c>
      <c r="C38" s="202">
        <f>รวมปกติ!C37</f>
        <v>646.5</v>
      </c>
      <c r="D38" s="203">
        <f>รวมปกติ!D37</f>
        <v>429.78</v>
      </c>
      <c r="E38" s="202">
        <f>รวมปกติ!E37</f>
        <v>2.17</v>
      </c>
      <c r="F38" s="204">
        <f>รวมปกติ!F37</f>
        <v>539.22</v>
      </c>
      <c r="G38" s="205">
        <f>รวมปกติ!G37</f>
        <v>539.22</v>
      </c>
      <c r="H38" s="202">
        <f>รวมพิเศษ!C37</f>
        <v>0</v>
      </c>
      <c r="I38" s="203">
        <f>รวมพิเศษ!D37</f>
        <v>0</v>
      </c>
      <c r="J38" s="202">
        <f>รวมพิเศษ!E37</f>
        <v>0</v>
      </c>
      <c r="K38" s="204">
        <f>รวมพิเศษ!F37</f>
        <v>0</v>
      </c>
      <c r="L38" s="205">
        <f>รวมพิเศษ!G37</f>
        <v>10.8</v>
      </c>
      <c r="M38" s="202">
        <f t="shared" si="5"/>
        <v>646.5</v>
      </c>
      <c r="N38" s="203">
        <f t="shared" si="6"/>
        <v>429.78</v>
      </c>
      <c r="O38" s="202">
        <f t="shared" si="7"/>
        <v>2.17</v>
      </c>
      <c r="P38" s="182">
        <f t="shared" si="8"/>
        <v>539.22</v>
      </c>
      <c r="Q38" s="206">
        <f t="shared" si="9"/>
        <v>550.02</v>
      </c>
    </row>
    <row r="39" spans="1:17" ht="21" x14ac:dyDescent="0.35">
      <c r="A39" s="148"/>
      <c r="B39" s="149" t="s">
        <v>105</v>
      </c>
      <c r="C39" s="197">
        <f>รวมปกติ!C38</f>
        <v>0</v>
      </c>
      <c r="D39" s="198">
        <f>รวมปกติ!D38</f>
        <v>0</v>
      </c>
      <c r="E39" s="197">
        <f>รวมปกติ!E38</f>
        <v>0</v>
      </c>
      <c r="F39" s="199">
        <f>รวมปกติ!F38</f>
        <v>0</v>
      </c>
      <c r="G39" s="200"/>
      <c r="H39" s="197">
        <f>รวมพิเศษ!C38</f>
        <v>12.6</v>
      </c>
      <c r="I39" s="198">
        <f>รวมพิเศษ!D38</f>
        <v>9</v>
      </c>
      <c r="J39" s="197">
        <f>รวมพิเศษ!E38</f>
        <v>0</v>
      </c>
      <c r="K39" s="199">
        <f>รวมพิเศษ!F38</f>
        <v>10.8</v>
      </c>
      <c r="L39" s="200"/>
      <c r="M39" s="197">
        <f t="shared" si="5"/>
        <v>12.6</v>
      </c>
      <c r="N39" s="198">
        <f t="shared" si="6"/>
        <v>9</v>
      </c>
      <c r="O39" s="197">
        <f t="shared" si="7"/>
        <v>0</v>
      </c>
      <c r="P39" s="184">
        <f t="shared" si="8"/>
        <v>10.8</v>
      </c>
      <c r="Q39" s="201">
        <f t="shared" si="9"/>
        <v>0</v>
      </c>
    </row>
    <row r="40" spans="1:17" ht="21" x14ac:dyDescent="0.35">
      <c r="A40" s="150" t="s">
        <v>85</v>
      </c>
      <c r="B40" s="151" t="s">
        <v>12</v>
      </c>
      <c r="C40" s="202">
        <f>รวมปกติ!C39</f>
        <v>0</v>
      </c>
      <c r="D40" s="203">
        <f>รวมปกติ!D39</f>
        <v>0</v>
      </c>
      <c r="E40" s="202">
        <f>รวมปกติ!E39</f>
        <v>0</v>
      </c>
      <c r="F40" s="204">
        <f>รวมปกติ!F39</f>
        <v>0</v>
      </c>
      <c r="G40" s="205">
        <f>รวมปกติ!G39</f>
        <v>18.071999999999999</v>
      </c>
      <c r="H40" s="202">
        <f>รวมพิเศษ!C39</f>
        <v>0</v>
      </c>
      <c r="I40" s="203">
        <f>รวมพิเศษ!D39</f>
        <v>0</v>
      </c>
      <c r="J40" s="202">
        <f>รวมพิเศษ!E39</f>
        <v>0</v>
      </c>
      <c r="K40" s="204">
        <f>รวมพิเศษ!F39</f>
        <v>0</v>
      </c>
      <c r="L40" s="205">
        <f>รวมพิเศษ!G39</f>
        <v>0</v>
      </c>
      <c r="M40" s="202">
        <f t="shared" si="5"/>
        <v>0</v>
      </c>
      <c r="N40" s="203">
        <f t="shared" si="6"/>
        <v>0</v>
      </c>
      <c r="O40" s="202">
        <f t="shared" si="7"/>
        <v>0</v>
      </c>
      <c r="P40" s="182">
        <f t="shared" si="8"/>
        <v>0</v>
      </c>
      <c r="Q40" s="206">
        <f t="shared" si="9"/>
        <v>18.071999999999999</v>
      </c>
    </row>
    <row r="41" spans="1:17" ht="21" x14ac:dyDescent="0.35">
      <c r="A41" s="148"/>
      <c r="B41" s="149" t="s">
        <v>105</v>
      </c>
      <c r="C41" s="197">
        <f>รวมปกติ!C40</f>
        <v>15.894</v>
      </c>
      <c r="D41" s="198">
        <f>รวมปกติ!D40</f>
        <v>20.25</v>
      </c>
      <c r="E41" s="197">
        <f>รวมปกติ!E40</f>
        <v>0</v>
      </c>
      <c r="F41" s="199">
        <f>รวมปกติ!F40</f>
        <v>18.071999999999999</v>
      </c>
      <c r="G41" s="200"/>
      <c r="H41" s="197">
        <f>รวมพิเศษ!C40</f>
        <v>0</v>
      </c>
      <c r="I41" s="198">
        <f>รวมพิเศษ!D40</f>
        <v>0</v>
      </c>
      <c r="J41" s="197">
        <f>รวมพิเศษ!E40</f>
        <v>0</v>
      </c>
      <c r="K41" s="199">
        <f>รวมพิเศษ!F40</f>
        <v>0</v>
      </c>
      <c r="L41" s="200"/>
      <c r="M41" s="197">
        <f t="shared" si="5"/>
        <v>15.894</v>
      </c>
      <c r="N41" s="198">
        <f t="shared" si="6"/>
        <v>20.25</v>
      </c>
      <c r="O41" s="197">
        <f t="shared" si="7"/>
        <v>0</v>
      </c>
      <c r="P41" s="184">
        <f t="shared" si="8"/>
        <v>18.071999999999999</v>
      </c>
      <c r="Q41" s="201">
        <f t="shared" si="9"/>
        <v>0</v>
      </c>
    </row>
    <row r="42" spans="1:17" ht="21" x14ac:dyDescent="0.35">
      <c r="A42" s="150" t="s">
        <v>86</v>
      </c>
      <c r="B42" s="151" t="s">
        <v>12</v>
      </c>
      <c r="C42" s="202">
        <f>รวมปกติ!C41</f>
        <v>1004.17</v>
      </c>
      <c r="D42" s="203">
        <f>รวมปกติ!D41</f>
        <v>963.28</v>
      </c>
      <c r="E42" s="202">
        <f>รวมปกติ!E41</f>
        <v>0</v>
      </c>
      <c r="F42" s="204">
        <f>รวมปกติ!F41</f>
        <v>983.72</v>
      </c>
      <c r="G42" s="205">
        <f>รวมปกติ!G41</f>
        <v>983.72</v>
      </c>
      <c r="H42" s="202">
        <f>รวมพิเศษ!C41</f>
        <v>0</v>
      </c>
      <c r="I42" s="203">
        <f>รวมพิเศษ!D41</f>
        <v>27.06</v>
      </c>
      <c r="J42" s="202">
        <f>รวมพิเศษ!E41</f>
        <v>0</v>
      </c>
      <c r="K42" s="204">
        <f>รวมพิเศษ!F41</f>
        <v>13.53</v>
      </c>
      <c r="L42" s="205">
        <f>รวมพิเศษ!G41</f>
        <v>13.53</v>
      </c>
      <c r="M42" s="202">
        <f t="shared" si="5"/>
        <v>1004.17</v>
      </c>
      <c r="N42" s="203">
        <f t="shared" si="6"/>
        <v>990.33999999999992</v>
      </c>
      <c r="O42" s="202">
        <f t="shared" si="7"/>
        <v>0</v>
      </c>
      <c r="P42" s="182">
        <f t="shared" si="8"/>
        <v>997.25</v>
      </c>
      <c r="Q42" s="206">
        <f t="shared" si="9"/>
        <v>997.25</v>
      </c>
    </row>
    <row r="43" spans="1:17" ht="21" x14ac:dyDescent="0.35">
      <c r="A43" s="148"/>
      <c r="B43" s="149" t="s">
        <v>105</v>
      </c>
      <c r="C43" s="197">
        <f>รวมปกติ!C42</f>
        <v>0</v>
      </c>
      <c r="D43" s="198">
        <f>รวมปกติ!D42</f>
        <v>0</v>
      </c>
      <c r="E43" s="197">
        <f>รวมปกติ!E42</f>
        <v>0</v>
      </c>
      <c r="F43" s="199">
        <f>รวมปกติ!F42</f>
        <v>0</v>
      </c>
      <c r="G43" s="200"/>
      <c r="H43" s="197">
        <f>รวมพิเศษ!C42</f>
        <v>0</v>
      </c>
      <c r="I43" s="198">
        <f>รวมพิเศษ!D42</f>
        <v>0</v>
      </c>
      <c r="J43" s="197">
        <f>รวมพิเศษ!E42</f>
        <v>0</v>
      </c>
      <c r="K43" s="199">
        <f>รวมพิเศษ!F42</f>
        <v>0</v>
      </c>
      <c r="L43" s="200"/>
      <c r="M43" s="197">
        <f t="shared" si="5"/>
        <v>0</v>
      </c>
      <c r="N43" s="198">
        <f t="shared" si="6"/>
        <v>0</v>
      </c>
      <c r="O43" s="197">
        <f t="shared" si="7"/>
        <v>0</v>
      </c>
      <c r="P43" s="184">
        <f t="shared" si="8"/>
        <v>0</v>
      </c>
      <c r="Q43" s="201">
        <f t="shared" si="9"/>
        <v>0</v>
      </c>
    </row>
    <row r="44" spans="1:17" ht="21" x14ac:dyDescent="0.35">
      <c r="A44" s="150" t="s">
        <v>89</v>
      </c>
      <c r="B44" s="151" t="s">
        <v>12</v>
      </c>
      <c r="C44" s="202">
        <f>รวมปกติ!C43</f>
        <v>147</v>
      </c>
      <c r="D44" s="203">
        <f>รวมปกติ!D43</f>
        <v>120.78</v>
      </c>
      <c r="E44" s="202">
        <f>รวมปกติ!E43</f>
        <v>0.44</v>
      </c>
      <c r="F44" s="204">
        <f>รวมปกติ!F43</f>
        <v>134.11000000000001</v>
      </c>
      <c r="G44" s="205">
        <f>รวมปกติ!G43</f>
        <v>136.61000000000001</v>
      </c>
      <c r="H44" s="202">
        <f>รวมพิเศษ!C43</f>
        <v>39.39</v>
      </c>
      <c r="I44" s="203">
        <f>รวมพิเศษ!D43</f>
        <v>2.11</v>
      </c>
      <c r="J44" s="202">
        <f>รวมพิเศษ!E43</f>
        <v>0</v>
      </c>
      <c r="K44" s="204">
        <f>รวมพิเศษ!F43</f>
        <v>20.75</v>
      </c>
      <c r="L44" s="205">
        <f>รวมพิเศษ!G43</f>
        <v>20.75</v>
      </c>
      <c r="M44" s="202">
        <f t="shared" si="5"/>
        <v>186.39</v>
      </c>
      <c r="N44" s="203">
        <f t="shared" si="6"/>
        <v>122.89</v>
      </c>
      <c r="O44" s="202">
        <f t="shared" si="7"/>
        <v>0.44</v>
      </c>
      <c r="P44" s="182">
        <f t="shared" si="8"/>
        <v>154.86000000000001</v>
      </c>
      <c r="Q44" s="206">
        <f t="shared" si="9"/>
        <v>157.36000000000001</v>
      </c>
    </row>
    <row r="45" spans="1:17" ht="21" x14ac:dyDescent="0.35">
      <c r="A45" s="148"/>
      <c r="B45" s="149" t="s">
        <v>105</v>
      </c>
      <c r="C45" s="197">
        <f>รวมปกติ!C44</f>
        <v>3.5</v>
      </c>
      <c r="D45" s="198">
        <f>รวมปกติ!D44</f>
        <v>1.5</v>
      </c>
      <c r="E45" s="197">
        <f>รวมปกติ!E44</f>
        <v>0</v>
      </c>
      <c r="F45" s="199">
        <f>รวมปกติ!F44</f>
        <v>2.5</v>
      </c>
      <c r="G45" s="200"/>
      <c r="H45" s="197">
        <f>รวมพิเศษ!C44</f>
        <v>0</v>
      </c>
      <c r="I45" s="198">
        <f>รวมพิเศษ!D44</f>
        <v>0</v>
      </c>
      <c r="J45" s="197">
        <f>รวมพิเศษ!E44</f>
        <v>0</v>
      </c>
      <c r="K45" s="199">
        <f>รวมพิเศษ!F44</f>
        <v>0</v>
      </c>
      <c r="L45" s="200"/>
      <c r="M45" s="197">
        <f t="shared" si="5"/>
        <v>3.5</v>
      </c>
      <c r="N45" s="198">
        <f t="shared" si="6"/>
        <v>1.5</v>
      </c>
      <c r="O45" s="197">
        <f t="shared" si="7"/>
        <v>0</v>
      </c>
      <c r="P45" s="184">
        <f t="shared" si="8"/>
        <v>2.5</v>
      </c>
      <c r="Q45" s="201">
        <f t="shared" si="9"/>
        <v>0</v>
      </c>
    </row>
    <row r="46" spans="1:17" ht="21" x14ac:dyDescent="0.35">
      <c r="A46" s="150" t="s">
        <v>90</v>
      </c>
      <c r="B46" s="151" t="s">
        <v>12</v>
      </c>
      <c r="C46" s="202">
        <f>รวมปกติ!C45</f>
        <v>764.39</v>
      </c>
      <c r="D46" s="203">
        <f>รวมปกติ!D45</f>
        <v>688.28</v>
      </c>
      <c r="E46" s="202">
        <f>รวมปกติ!E45</f>
        <v>4.83</v>
      </c>
      <c r="F46" s="204">
        <f>รวมปกติ!F45</f>
        <v>728.75</v>
      </c>
      <c r="G46" s="205">
        <f>รวมปกติ!G45</f>
        <v>728.75</v>
      </c>
      <c r="H46" s="202">
        <f>รวมพิเศษ!C45</f>
        <v>0</v>
      </c>
      <c r="I46" s="203">
        <f>รวมพิเศษ!D45</f>
        <v>0</v>
      </c>
      <c r="J46" s="202">
        <f>รวมพิเศษ!E45</f>
        <v>0</v>
      </c>
      <c r="K46" s="204">
        <f>รวมพิเศษ!F45</f>
        <v>0</v>
      </c>
      <c r="L46" s="205">
        <f>รวมพิเศษ!G45</f>
        <v>0</v>
      </c>
      <c r="M46" s="202">
        <f t="shared" si="5"/>
        <v>764.39</v>
      </c>
      <c r="N46" s="203">
        <f t="shared" si="6"/>
        <v>688.28</v>
      </c>
      <c r="O46" s="202">
        <f t="shared" si="7"/>
        <v>4.83</v>
      </c>
      <c r="P46" s="182">
        <f t="shared" si="8"/>
        <v>728.75</v>
      </c>
      <c r="Q46" s="206">
        <f t="shared" si="9"/>
        <v>728.75</v>
      </c>
    </row>
    <row r="47" spans="1:17" ht="21" x14ac:dyDescent="0.35">
      <c r="A47" s="148"/>
      <c r="B47" s="149" t="s">
        <v>105</v>
      </c>
      <c r="C47" s="197">
        <f>รวมปกติ!C46</f>
        <v>0</v>
      </c>
      <c r="D47" s="198">
        <f>รวมปกติ!D46</f>
        <v>0</v>
      </c>
      <c r="E47" s="197">
        <f>รวมปกติ!E46</f>
        <v>0</v>
      </c>
      <c r="F47" s="199">
        <f>รวมปกติ!F46</f>
        <v>0</v>
      </c>
      <c r="G47" s="200"/>
      <c r="H47" s="197">
        <f>รวมพิเศษ!C46</f>
        <v>0</v>
      </c>
      <c r="I47" s="198">
        <f>รวมพิเศษ!D46</f>
        <v>0</v>
      </c>
      <c r="J47" s="197">
        <f>รวมพิเศษ!E46</f>
        <v>0</v>
      </c>
      <c r="K47" s="199">
        <f>รวมพิเศษ!F46</f>
        <v>0</v>
      </c>
      <c r="L47" s="200"/>
      <c r="M47" s="197">
        <f t="shared" si="5"/>
        <v>0</v>
      </c>
      <c r="N47" s="198">
        <f t="shared" si="6"/>
        <v>0</v>
      </c>
      <c r="O47" s="197">
        <f t="shared" si="7"/>
        <v>0</v>
      </c>
      <c r="P47" s="184">
        <f t="shared" si="8"/>
        <v>0</v>
      </c>
      <c r="Q47" s="201">
        <f t="shared" si="9"/>
        <v>0</v>
      </c>
    </row>
    <row r="48" spans="1:17" ht="21" x14ac:dyDescent="0.35">
      <c r="A48" s="150" t="s">
        <v>91</v>
      </c>
      <c r="B48" s="151" t="s">
        <v>12</v>
      </c>
      <c r="C48" s="202">
        <f>รวมปกติ!C47</f>
        <v>106.67</v>
      </c>
      <c r="D48" s="203">
        <f>รวมปกติ!D47</f>
        <v>93.83</v>
      </c>
      <c r="E48" s="202">
        <f>รวมปกติ!E47</f>
        <v>1.28</v>
      </c>
      <c r="F48" s="204">
        <f>รวมปกติ!F47</f>
        <v>100.89</v>
      </c>
      <c r="G48" s="205">
        <f>รวมปกติ!G47</f>
        <v>100.89</v>
      </c>
      <c r="H48" s="202">
        <f>รวมพิเศษ!C47</f>
        <v>0</v>
      </c>
      <c r="I48" s="203">
        <f>รวมพิเศษ!D47</f>
        <v>0</v>
      </c>
      <c r="J48" s="202">
        <f>รวมพิเศษ!E47</f>
        <v>0</v>
      </c>
      <c r="K48" s="204">
        <f>รวมพิเศษ!F47</f>
        <v>0</v>
      </c>
      <c r="L48" s="205">
        <f>รวมพิเศษ!G47</f>
        <v>0</v>
      </c>
      <c r="M48" s="202">
        <f t="shared" si="5"/>
        <v>106.67</v>
      </c>
      <c r="N48" s="203">
        <f t="shared" si="6"/>
        <v>93.83</v>
      </c>
      <c r="O48" s="202">
        <f t="shared" si="7"/>
        <v>1.28</v>
      </c>
      <c r="P48" s="182">
        <f t="shared" si="8"/>
        <v>100.89</v>
      </c>
      <c r="Q48" s="206">
        <f t="shared" si="9"/>
        <v>100.89</v>
      </c>
    </row>
    <row r="49" spans="1:17" ht="21" x14ac:dyDescent="0.35">
      <c r="A49" s="148"/>
      <c r="B49" s="149" t="s">
        <v>105</v>
      </c>
      <c r="C49" s="197">
        <f>รวมปกติ!C48</f>
        <v>0</v>
      </c>
      <c r="D49" s="198">
        <f>รวมปกติ!D48</f>
        <v>0</v>
      </c>
      <c r="E49" s="197">
        <f>รวมปกติ!E48</f>
        <v>0</v>
      </c>
      <c r="F49" s="199">
        <f>รวมปกติ!F48</f>
        <v>0</v>
      </c>
      <c r="G49" s="200"/>
      <c r="H49" s="197">
        <f>รวมพิเศษ!C48</f>
        <v>0</v>
      </c>
      <c r="I49" s="198">
        <f>รวมพิเศษ!D48</f>
        <v>0</v>
      </c>
      <c r="J49" s="197">
        <f>รวมพิเศษ!E48</f>
        <v>0</v>
      </c>
      <c r="K49" s="199">
        <f>รวมพิเศษ!F48</f>
        <v>0</v>
      </c>
      <c r="L49" s="200"/>
      <c r="M49" s="197">
        <f t="shared" si="5"/>
        <v>0</v>
      </c>
      <c r="N49" s="198">
        <f t="shared" si="6"/>
        <v>0</v>
      </c>
      <c r="O49" s="197">
        <f t="shared" si="7"/>
        <v>0</v>
      </c>
      <c r="P49" s="184">
        <f t="shared" si="8"/>
        <v>0</v>
      </c>
      <c r="Q49" s="201">
        <f t="shared" si="9"/>
        <v>0</v>
      </c>
    </row>
    <row r="50" spans="1:17" ht="21" x14ac:dyDescent="0.35">
      <c r="A50" s="150" t="s">
        <v>94</v>
      </c>
      <c r="B50" s="151" t="s">
        <v>12</v>
      </c>
      <c r="C50" s="202">
        <f>รวมปกติ!C49</f>
        <v>481.33</v>
      </c>
      <c r="D50" s="203">
        <f>รวมปกติ!D49</f>
        <v>373.56</v>
      </c>
      <c r="E50" s="202">
        <f>รวมปกติ!E49</f>
        <v>25.39</v>
      </c>
      <c r="F50" s="204">
        <f>รวมปกติ!F49</f>
        <v>440.14</v>
      </c>
      <c r="G50" s="205">
        <f>รวมปกติ!G49</f>
        <v>440.14</v>
      </c>
      <c r="H50" s="202">
        <f>รวมพิเศษ!C49</f>
        <v>44.5</v>
      </c>
      <c r="I50" s="203">
        <f>รวมพิเศษ!D49</f>
        <v>30.11</v>
      </c>
      <c r="J50" s="202">
        <f>รวมพิเศษ!E49</f>
        <v>0</v>
      </c>
      <c r="K50" s="204">
        <f>รวมพิเศษ!F49</f>
        <v>37.31</v>
      </c>
      <c r="L50" s="205">
        <f>รวมพิเศษ!G49</f>
        <v>37.31</v>
      </c>
      <c r="M50" s="202">
        <f t="shared" si="5"/>
        <v>525.82999999999993</v>
      </c>
      <c r="N50" s="203">
        <f t="shared" si="6"/>
        <v>403.67</v>
      </c>
      <c r="O50" s="202">
        <f t="shared" si="7"/>
        <v>25.39</v>
      </c>
      <c r="P50" s="182">
        <f t="shared" si="8"/>
        <v>477.45</v>
      </c>
      <c r="Q50" s="206">
        <f t="shared" si="9"/>
        <v>477.45</v>
      </c>
    </row>
    <row r="51" spans="1:17" ht="21" x14ac:dyDescent="0.35">
      <c r="A51" s="148"/>
      <c r="B51" s="149" t="s">
        <v>105</v>
      </c>
      <c r="C51" s="197">
        <f>รวมปกติ!C50</f>
        <v>0</v>
      </c>
      <c r="D51" s="198">
        <f>รวมปกติ!D50</f>
        <v>0</v>
      </c>
      <c r="E51" s="197">
        <f>รวมปกติ!E50</f>
        <v>0</v>
      </c>
      <c r="F51" s="199">
        <f>รวมปกติ!F50</f>
        <v>0</v>
      </c>
      <c r="G51" s="200"/>
      <c r="H51" s="197">
        <f>รวมพิเศษ!C50</f>
        <v>0</v>
      </c>
      <c r="I51" s="198">
        <f>รวมพิเศษ!D50</f>
        <v>0</v>
      </c>
      <c r="J51" s="197">
        <f>รวมพิเศษ!E50</f>
        <v>0</v>
      </c>
      <c r="K51" s="199">
        <f>รวมพิเศษ!F50</f>
        <v>0</v>
      </c>
      <c r="L51" s="200"/>
      <c r="M51" s="197">
        <f t="shared" si="5"/>
        <v>0</v>
      </c>
      <c r="N51" s="198">
        <f t="shared" si="6"/>
        <v>0</v>
      </c>
      <c r="O51" s="197">
        <f t="shared" si="7"/>
        <v>0</v>
      </c>
      <c r="P51" s="184">
        <f t="shared" si="8"/>
        <v>0</v>
      </c>
      <c r="Q51" s="201">
        <f t="shared" si="9"/>
        <v>0</v>
      </c>
    </row>
    <row r="52" spans="1:17" ht="21" x14ac:dyDescent="0.35">
      <c r="A52" s="150" t="s">
        <v>95</v>
      </c>
      <c r="B52" s="151" t="s">
        <v>12</v>
      </c>
      <c r="C52" s="202">
        <f>รวมปกติ!C51</f>
        <v>32.94</v>
      </c>
      <c r="D52" s="203">
        <f>รวมปกติ!D51</f>
        <v>39</v>
      </c>
      <c r="E52" s="202">
        <f>รวมปกติ!E51</f>
        <v>1.1100000000000001</v>
      </c>
      <c r="F52" s="204">
        <f>รวมปกติ!F51</f>
        <v>36.53</v>
      </c>
      <c r="G52" s="205">
        <f>รวมปกติ!G51</f>
        <v>36.53</v>
      </c>
      <c r="H52" s="202">
        <f>รวมพิเศษ!C51</f>
        <v>0</v>
      </c>
      <c r="I52" s="203">
        <f>รวมพิเศษ!D51</f>
        <v>0</v>
      </c>
      <c r="J52" s="202">
        <f>รวมพิเศษ!E51</f>
        <v>0</v>
      </c>
      <c r="K52" s="204">
        <f>รวมพิเศษ!F51</f>
        <v>0</v>
      </c>
      <c r="L52" s="205">
        <f>รวมพิเศษ!G51</f>
        <v>0</v>
      </c>
      <c r="M52" s="202">
        <f t="shared" si="5"/>
        <v>32.94</v>
      </c>
      <c r="N52" s="203">
        <f t="shared" si="6"/>
        <v>39</v>
      </c>
      <c r="O52" s="202">
        <f t="shared" si="7"/>
        <v>1.1100000000000001</v>
      </c>
      <c r="P52" s="182">
        <f t="shared" si="8"/>
        <v>36.53</v>
      </c>
      <c r="Q52" s="206">
        <f t="shared" si="9"/>
        <v>36.53</v>
      </c>
    </row>
    <row r="53" spans="1:17" ht="21" x14ac:dyDescent="0.35">
      <c r="A53" s="148"/>
      <c r="B53" s="149" t="s">
        <v>105</v>
      </c>
      <c r="C53" s="197">
        <f>รวมปกติ!C52</f>
        <v>0</v>
      </c>
      <c r="D53" s="198">
        <f>รวมปกติ!D52</f>
        <v>0</v>
      </c>
      <c r="E53" s="197">
        <f>รวมปกติ!E52</f>
        <v>0</v>
      </c>
      <c r="F53" s="199">
        <f>รวมปกติ!F52</f>
        <v>0</v>
      </c>
      <c r="G53" s="200"/>
      <c r="H53" s="197">
        <f>รวมพิเศษ!C52</f>
        <v>0</v>
      </c>
      <c r="I53" s="198">
        <f>รวมพิเศษ!D52</f>
        <v>0</v>
      </c>
      <c r="J53" s="197">
        <f>รวมพิเศษ!E52</f>
        <v>0</v>
      </c>
      <c r="K53" s="199">
        <f>รวมพิเศษ!F52</f>
        <v>0</v>
      </c>
      <c r="L53" s="200"/>
      <c r="M53" s="197">
        <f t="shared" si="5"/>
        <v>0</v>
      </c>
      <c r="N53" s="198">
        <f t="shared" si="6"/>
        <v>0</v>
      </c>
      <c r="O53" s="197">
        <f t="shared" si="7"/>
        <v>0</v>
      </c>
      <c r="P53" s="184">
        <f t="shared" si="8"/>
        <v>0</v>
      </c>
      <c r="Q53" s="201">
        <f t="shared" si="9"/>
        <v>0</v>
      </c>
    </row>
    <row r="54" spans="1:17" ht="21" x14ac:dyDescent="0.35">
      <c r="A54" s="249" t="s">
        <v>96</v>
      </c>
      <c r="B54" s="151" t="s">
        <v>12</v>
      </c>
      <c r="C54" s="202">
        <f>รวมปกติ!C53</f>
        <v>0</v>
      </c>
      <c r="D54" s="203">
        <f>รวมปกติ!D53</f>
        <v>0</v>
      </c>
      <c r="E54" s="202">
        <f>รวมปกติ!E53</f>
        <v>0</v>
      </c>
      <c r="F54" s="204">
        <f>รวมปกติ!F53</f>
        <v>0</v>
      </c>
      <c r="G54" s="205">
        <f>รวมปกติ!G53</f>
        <v>0</v>
      </c>
      <c r="H54" s="202">
        <f>รวมพิเศษ!C53</f>
        <v>0</v>
      </c>
      <c r="I54" s="203">
        <f>รวมพิเศษ!D53</f>
        <v>0</v>
      </c>
      <c r="J54" s="202">
        <f>รวมพิเศษ!E53</f>
        <v>0</v>
      </c>
      <c r="K54" s="204">
        <f>รวมพิเศษ!F53</f>
        <v>0</v>
      </c>
      <c r="L54" s="205">
        <f>รวมพิเศษ!G53</f>
        <v>0</v>
      </c>
      <c r="M54" s="202">
        <f t="shared" si="5"/>
        <v>0</v>
      </c>
      <c r="N54" s="203">
        <f t="shared" si="6"/>
        <v>0</v>
      </c>
      <c r="O54" s="202">
        <f t="shared" si="7"/>
        <v>0</v>
      </c>
      <c r="P54" s="182">
        <f t="shared" si="8"/>
        <v>0</v>
      </c>
      <c r="Q54" s="206">
        <f t="shared" si="9"/>
        <v>0</v>
      </c>
    </row>
    <row r="55" spans="1:17" ht="21" x14ac:dyDescent="0.35">
      <c r="A55" s="148"/>
      <c r="B55" s="149" t="s">
        <v>105</v>
      </c>
      <c r="C55" s="197">
        <f>รวมปกติ!C54</f>
        <v>0</v>
      </c>
      <c r="D55" s="198">
        <f>รวมปกติ!D54</f>
        <v>0</v>
      </c>
      <c r="E55" s="197">
        <f>รวมปกติ!E54</f>
        <v>0</v>
      </c>
      <c r="F55" s="199">
        <f>รวมปกติ!F54</f>
        <v>0</v>
      </c>
      <c r="G55" s="200"/>
      <c r="H55" s="197">
        <f>รวมพิเศษ!C54</f>
        <v>0</v>
      </c>
      <c r="I55" s="198">
        <f>รวมพิเศษ!D54</f>
        <v>0</v>
      </c>
      <c r="J55" s="197">
        <f>รวมพิเศษ!E54</f>
        <v>0</v>
      </c>
      <c r="K55" s="199">
        <f>รวมพิเศษ!F54</f>
        <v>0</v>
      </c>
      <c r="L55" s="200"/>
      <c r="M55" s="197">
        <f t="shared" si="5"/>
        <v>0</v>
      </c>
      <c r="N55" s="198">
        <f t="shared" si="6"/>
        <v>0</v>
      </c>
      <c r="O55" s="197">
        <f t="shared" si="7"/>
        <v>0</v>
      </c>
      <c r="P55" s="184">
        <f t="shared" si="8"/>
        <v>0</v>
      </c>
      <c r="Q55" s="201">
        <f t="shared" si="9"/>
        <v>0</v>
      </c>
    </row>
    <row r="56" spans="1:17" ht="21.75" thickBot="1" x14ac:dyDescent="0.4">
      <c r="A56" s="152" t="s">
        <v>98</v>
      </c>
      <c r="B56" s="153"/>
      <c r="C56" s="207">
        <f>SUM(C4:C55)</f>
        <v>21804.649999999998</v>
      </c>
      <c r="D56" s="208">
        <f>SUM(D4:D55)</f>
        <v>20707.750000000004</v>
      </c>
      <c r="E56" s="207">
        <f>SUM(F4:F55)</f>
        <v>21454.633000000002</v>
      </c>
      <c r="F56" s="208">
        <f>ROUND(SUM(C56:C56)/2,2)</f>
        <v>10902.33</v>
      </c>
      <c r="G56" s="209">
        <f>SUM(G4:G54)</f>
        <v>21454.633000000002</v>
      </c>
      <c r="H56" s="207">
        <f>SUM(H4:H55)</f>
        <v>3727.1660000000002</v>
      </c>
      <c r="I56" s="208">
        <f>SUM(I4:I55)</f>
        <v>3915.8950000000004</v>
      </c>
      <c r="J56" s="207">
        <f>SUM(L4:L55)</f>
        <v>4112.6379999999999</v>
      </c>
      <c r="K56" s="208">
        <f>ROUND(SUM(H56:H56)/2,2)</f>
        <v>1863.58</v>
      </c>
      <c r="L56" s="209">
        <f>SUM(L4:L54)</f>
        <v>4112.6379999999999</v>
      </c>
      <c r="M56" s="207">
        <f>SUM(M4:M55)</f>
        <v>25531.815999999988</v>
      </c>
      <c r="N56" s="208">
        <f>SUM(N4:N55)</f>
        <v>24623.644999999997</v>
      </c>
      <c r="O56" s="207">
        <f t="shared" ref="O56" si="10">SUM(O4:O55)</f>
        <v>978.94999999999993</v>
      </c>
      <c r="P56" s="208">
        <f>ROUND(SUM(M56:M56)/2,2)</f>
        <v>12765.91</v>
      </c>
      <c r="Q56" s="209">
        <f>SUM(Q4:Q54)</f>
        <v>25567.271000000001</v>
      </c>
    </row>
  </sheetData>
  <mergeCells count="2">
    <mergeCell ref="A2:A3"/>
    <mergeCell ref="B2:B3"/>
  </mergeCells>
  <conditionalFormatting sqref="C4:Q56">
    <cfRule type="expression" dxfId="10" priority="1">
      <formula>ABS(C4-INT(C4))&lt;0.01</formula>
    </cfRule>
  </conditionalFormatting>
  <pageMargins left="0.25" right="0.25" top="0.24" bottom="0.17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ปกติ</vt:lpstr>
      <vt:lpstr>พิเศษ</vt:lpstr>
      <vt:lpstr>รวมปกติ</vt:lpstr>
      <vt:lpstr>รวมพิเศษ</vt:lpstr>
      <vt:lpstr>รวมปกติ+พิเศษ</vt:lpstr>
      <vt:lpstr>ฟ1</vt:lpstr>
      <vt:lpstr>ฟ4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Buu-Center</dc:creator>
  <cp:keywords/>
  <dc:description/>
  <cp:lastModifiedBy>Phubate Sripoomngen</cp:lastModifiedBy>
  <cp:revision/>
  <dcterms:created xsi:type="dcterms:W3CDTF">2019-11-04T08:11:43Z</dcterms:created>
  <dcterms:modified xsi:type="dcterms:W3CDTF">2025-08-25T04:24:42Z</dcterms:modified>
  <cp:category/>
  <cp:contentStatus/>
</cp:coreProperties>
</file>