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975" activeTab="0"/>
  </bookViews>
  <sheets>
    <sheet name="ปกติ53" sheetId="1" r:id="rId1"/>
    <sheet name="พิเศษ53" sheetId="2" r:id="rId2"/>
  </sheets>
  <definedNames>
    <definedName name="_xlnm.Print_Titles" localSheetId="0">'ปกติ53'!$2:$3</definedName>
    <definedName name="_xlnm.Print_Titles" localSheetId="1">'พิเศษ53'!$2:$3</definedName>
  </definedNames>
  <calcPr fullCalcOnLoad="1"/>
</workbook>
</file>

<file path=xl/sharedStrings.xml><?xml version="1.0" encoding="utf-8"?>
<sst xmlns="http://schemas.openxmlformats.org/spreadsheetml/2006/main" count="3195" uniqueCount="114">
  <si>
    <t>FTES ปีการศึกษา ๒๕๕๓ ภาคพิเศษ</t>
  </si>
  <si>
    <t>คณะ/ภาควิชา</t>
  </si>
  <si>
    <t>ระดับของวิชา</t>
  </si>
  <si>
    <t>ภาคฤดูร้อน ปีการศึกษา ๒๕๕๓</t>
  </si>
  <si>
    <t>ภาคต้น ปีการศึกษา ๒๕๕๓</t>
  </si>
  <si>
    <t>ภาคปลาย ปีการศึกษา ๒๕๕๓</t>
  </si>
  <si>
    <t>นิสิตลงทะเบียน</t>
  </si>
  <si>
    <t>SCH</t>
  </si>
  <si>
    <t>FTES</t>
  </si>
  <si>
    <t>FTES ปรับค่า</t>
  </si>
  <si>
    <t>FTES ปรับค่า+ป.ตรี</t>
  </si>
  <si>
    <t>คณะการจัดการและการท่องเที่ยว</t>
  </si>
  <si>
    <t>ปริญญาตรี</t>
  </si>
  <si>
    <t>-</t>
  </si>
  <si>
    <t>ปริญญาโท</t>
  </si>
  <si>
    <t>ปริญญาเอก</t>
  </si>
  <si>
    <t>คณะพยาบาลศาสตร์</t>
  </si>
  <si>
    <t>งานจัดการศึกษา</t>
  </si>
  <si>
    <t>คณะภูมิสารสนเทศศาสตร์</t>
  </si>
  <si>
    <t>-ไม่กำหนด-</t>
  </si>
  <si>
    <t>ภูมิศาสตร์</t>
  </si>
  <si>
    <t>รวมทั้งคณะ</t>
  </si>
  <si>
    <t>คณะมนุษยศาสตร์และสังคมศาสตร์</t>
  </si>
  <si>
    <t>จิตวิทยา</t>
  </si>
  <si>
    <t>นิเทศศาสตร์</t>
  </si>
  <si>
    <t>บรรณารักษศาสตร์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</si>
  <si>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</si>
  <si>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</si>
  <si>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</si>
  <si>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</si>
  <si>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</si>
  <si>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</si>
  <si>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</si>
  <si>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</si>
  <si>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</si>
  <si>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คณะรัฐศาสตร์และนิติศาสตร์</t>
  </si>
  <si>
    <t>นิติศาสตร์</t>
  </si>
  <si>
    <t>รัฐศาสตร์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</si>
  <si>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</si>
  <si>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</si>
  <si>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</si>
  <si>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</si>
  <si>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</si>
  <si>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</si>
  <si>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</si>
  <si>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</si>
  <si>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</si>
  <si>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</si>
  <si>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</si>
  <si>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</si>
  <si>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วิทยาศาสตร์การแพทย์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</si>
  <si>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</si>
  <si>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</si>
  <si>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</si>
  <si>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</si>
  <si>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</si>
  <si>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</si>
  <si>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</si>
  <si>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วิศวกรรมศาสตร์</t>
  </si>
  <si>
    <t>วิศวกรรมอุตสาหการ</t>
  </si>
  <si>
    <t>คณะศิลปกรรมศาสตร์</t>
  </si>
  <si>
    <t>ศิลปกรรมศาสตร์</t>
  </si>
  <si>
    <t>คณะศึกษาศาสตร์</t>
  </si>
  <si>
    <t>การจัดการเรียนรู้</t>
  </si>
  <si>
    <t>ป.บัณฑิต</t>
  </si>
  <si>
    <t>การแนะแนวและจิตวิทยาการศึกษา</t>
  </si>
  <si>
    <t>การอาชีวศึกษาและพัฒนาสังคม</t>
  </si>
  <si>
    <t>โครงการการศึกษาดุษฎีบัณฑิต หลักสูตรนานาชาติ</t>
  </si>
  <si>
    <t>เทคโนโลยีทางการศึกษา</t>
  </si>
  <si>
    <t>บริหารการศึกษา</t>
  </si>
  <si>
    <t>พื้นฐานการศึกษา</t>
  </si>
  <si>
    <t>วิจัยและจิตวิทยาประยุกต์</t>
  </si>
  <si>
    <t>วิจัยและวัดผลการศึกษา</t>
  </si>
  <si>
    <t>ศึกษาศาสตร์</t>
  </si>
  <si>
    <t>ศูนย์นวัตกรรมการบริหารและผู้นำทางการศึกษา</t>
  </si>
  <si>
    <t>หลักสูตรและการสอน</t>
  </si>
  <si>
    <t>อุตสาหกรรมศึกษา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</si>
  <si>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</si>
  <si>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</si>
  <si>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</si>
  <si>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</si>
  <si>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</si>
  <si>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</si>
  <si>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วิทยาลัยการบริหารรัฐกิจ</t>
  </si>
  <si>
    <t>วิทยาลัยพาณิชยศาสตร์</t>
  </si>
  <si>
    <t>มหาวิทยาลัยบูรพาวิทยาเขตจันทบุรี</t>
  </si>
  <si>
    <t>คณะเทคโนโลยีทางทะเล</t>
  </si>
  <si>
    <t>เทคโนโลยีทางทะเล</t>
  </si>
  <si>
    <t>คณะวิทยาศาสตร์และศิลปศาสตร์</t>
  </si>
  <si>
    <t>วิทยาศาสตร์และศิลปศาสตร์</t>
  </si>
  <si>
    <t>คณะอัญมณี</t>
  </si>
  <si>
    <t>มหาวิทยาลัยบูรพาวิทยาเขตสระแก้ว</t>
  </si>
  <si>
    <t>คณะวิทยาศาสตร์และสังคมศาสตร์</t>
  </si>
  <si>
    <t>FTES ปีการศึกษา ๒๕๕๓ ภาคปกติ</t>
  </si>
  <si>
    <t>FTES ปรับค่า +ป.ตรี</t>
  </si>
  <si>
    <t>คณะการแพทย์แผนไทยอภัยภูเบศร</t>
  </si>
  <si>
    <t>คณะแพทยศาสตร์</t>
  </si>
  <si>
    <t>คณะเภสัชศาสตร์</t>
  </si>
  <si>
    <t>การศึกษานอกระบบ</t>
  </si>
  <si>
    <t>การศึกษานอกระบบ และพื้นฐานการศึกษา</t>
  </si>
  <si>
    <t>พลศึกษาและสันทนาการ</t>
  </si>
  <si>
    <t>คณะสหเวชศาสตร์</t>
  </si>
  <si>
    <t>วิทยาลัยนานาชาติ</t>
  </si>
  <si>
    <t>วิทยาลัยวิทยาการวิจัยและวิทยาการปัญญา</t>
  </si>
  <si>
    <t>คณะเทคโนโลยีการเกษตร</t>
  </si>
  <si>
    <t>FTES ทั้งปี</t>
  </si>
  <si>
    <t>ปีการศึกษา ๒๕๕๓</t>
  </si>
  <si>
    <t>นิสิตลงทะเบียน
ทั้งปี</t>
  </si>
  <si>
    <t>SCH ทั้งปี</t>
  </si>
  <si>
    <t>FTES 
ทั้งปี
ปรับค่า</t>
  </si>
  <si>
    <t>รวมทั้งวิทยาเขตบางแสน</t>
  </si>
  <si>
    <t>รวมทั้งวิทยาเขตจันทบุรี</t>
  </si>
  <si>
    <t>รวมทั้งวิทยาเขตสระแก้ว</t>
  </si>
  <si>
    <t>รวมทั้งวิทยามหาวิทยาลัย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</si>
</sst>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;;"/>
    <numFmt numFmtId="189" formatCode="t#,##0.00;;\-"/>
    <numFmt numFmtId="190" formatCode="t#,##0;;\-"/>
    <numFmt numFmtId="191" formatCode="t#,##0.0;;\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>
        <color rgb="FFC00000"/>
      </bottom>
    </border>
    <border>
      <left style="thin"/>
      <right style="thin"/>
      <top style="hair"/>
      <bottom style="medium">
        <color rgb="FFC00000"/>
      </bottom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medium">
        <color rgb="FFC00000"/>
      </right>
      <top style="thin"/>
      <bottom style="thin"/>
    </border>
    <border>
      <left/>
      <right style="thin"/>
      <top style="thin"/>
      <bottom style="thin"/>
    </border>
    <border>
      <left style="thin"/>
      <right style="medium">
        <color rgb="FFC00000"/>
      </right>
      <top style="hair"/>
      <bottom style="hair"/>
    </border>
    <border>
      <left style="thin"/>
      <right style="medium">
        <color rgb="FFC00000"/>
      </right>
      <top style="hair"/>
      <bottom style="medium">
        <color rgb="FFC00000"/>
      </bottom>
    </border>
    <border>
      <left style="thin"/>
      <right style="medium">
        <color rgb="FFC00000"/>
      </right>
      <top style="thin"/>
      <bottom/>
    </border>
    <border>
      <left style="thin"/>
      <right style="medium">
        <color rgb="FFC00000"/>
      </right>
      <top/>
      <bottom style="hair"/>
    </border>
    <border>
      <left style="medium">
        <color rgb="FFC00000"/>
      </left>
      <right style="thin"/>
      <top style="hair"/>
      <bottom style="medium">
        <color rgb="FFC00000"/>
      </bottom>
    </border>
    <border>
      <left style="thin"/>
      <right/>
      <top style="hair"/>
      <bottom style="hair"/>
    </border>
    <border>
      <left style="thin"/>
      <right/>
      <top style="hair"/>
      <bottom style="medium">
        <color rgb="FFC00000"/>
      </bottom>
    </border>
    <border>
      <left style="thin"/>
      <right/>
      <top style="thin"/>
      <bottom style="thin"/>
    </border>
    <border>
      <left style="medium">
        <color rgb="FFC00000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medium">
        <color rgb="FFC00000"/>
      </left>
      <right style="thin"/>
      <top/>
      <bottom style="hair"/>
    </border>
    <border>
      <left style="medium">
        <color rgb="FFC00000"/>
      </left>
      <right style="thin"/>
      <top style="thin"/>
      <bottom>
        <color indexed="63"/>
      </bottom>
    </border>
    <border>
      <left style="medium">
        <color rgb="FFC00000"/>
      </left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>
        <color rgb="FFC00000"/>
      </right>
      <top style="medium">
        <color rgb="FFC00000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59" fontId="39" fillId="0" borderId="0" xfId="0" applyNumberFormat="1" applyFont="1" applyAlignment="1">
      <alignment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7" xfId="0" applyFont="1" applyBorder="1" applyAlignment="1">
      <alignment/>
    </xf>
    <xf numFmtId="0" fontId="40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/>
    </xf>
    <xf numFmtId="0" fontId="40" fillId="0" borderId="12" xfId="0" applyFont="1" applyBorder="1" applyAlignment="1">
      <alignment horizontal="left"/>
    </xf>
    <xf numFmtId="0" fontId="40" fillId="0" borderId="13" xfId="0" applyNumberFormat="1" applyFont="1" applyBorder="1" applyAlignment="1">
      <alignment/>
    </xf>
    <xf numFmtId="0" fontId="40" fillId="0" borderId="17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87" fontId="41" fillId="34" borderId="18" xfId="42" applyNumberFormat="1" applyFont="1" applyFill="1" applyBorder="1" applyAlignment="1">
      <alignment horizontal="center" vertical="center"/>
    </xf>
    <xf numFmtId="43" fontId="41" fillId="34" borderId="19" xfId="42" applyFont="1" applyFill="1" applyBorder="1" applyAlignment="1">
      <alignment horizontal="center" vertical="center" wrapText="1"/>
    </xf>
    <xf numFmtId="187" fontId="41" fillId="34" borderId="20" xfId="42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1" fillId="0" borderId="11" xfId="0" applyNumberFormat="1" applyFont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59" fontId="42" fillId="0" borderId="13" xfId="42" applyNumberFormat="1" applyFont="1" applyBorder="1" applyAlignment="1">
      <alignment horizontal="center"/>
    </xf>
    <xf numFmtId="59" fontId="42" fillId="0" borderId="12" xfId="42" applyNumberFormat="1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59" fontId="42" fillId="0" borderId="15" xfId="42" applyNumberFormat="1" applyFont="1" applyBorder="1" applyAlignment="1">
      <alignment horizontal="center"/>
    </xf>
    <xf numFmtId="59" fontId="42" fillId="0" borderId="14" xfId="42" applyNumberFormat="1" applyFont="1" applyBorder="1" applyAlignment="1">
      <alignment horizontal="center"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left" indent="1"/>
    </xf>
    <xf numFmtId="0" fontId="41" fillId="0" borderId="17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62" fontId="42" fillId="0" borderId="13" xfId="42" applyNumberFormat="1" applyFont="1" applyBorder="1" applyAlignment="1">
      <alignment horizontal="center"/>
    </xf>
    <xf numFmtId="61" fontId="42" fillId="0" borderId="13" xfId="42" applyNumberFormat="1" applyFont="1" applyBorder="1" applyAlignment="1">
      <alignment horizontal="center"/>
    </xf>
    <xf numFmtId="61" fontId="42" fillId="0" borderId="12" xfId="42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61" fontId="42" fillId="0" borderId="15" xfId="42" applyNumberFormat="1" applyFont="1" applyBorder="1" applyAlignment="1">
      <alignment horizontal="center"/>
    </xf>
    <xf numFmtId="61" fontId="42" fillId="0" borderId="14" xfId="42" applyNumberFormat="1" applyFont="1" applyBorder="1" applyAlignment="1">
      <alignment horizontal="center"/>
    </xf>
    <xf numFmtId="62" fontId="42" fillId="0" borderId="13" xfId="0" applyNumberFormat="1" applyFont="1" applyBorder="1" applyAlignment="1">
      <alignment horizontal="center"/>
    </xf>
    <xf numFmtId="59" fontId="42" fillId="0" borderId="12" xfId="0" applyNumberFormat="1" applyFont="1" applyBorder="1" applyAlignment="1">
      <alignment horizontal="center"/>
    </xf>
    <xf numFmtId="62" fontId="42" fillId="0" borderId="15" xfId="0" applyNumberFormat="1" applyFont="1" applyBorder="1" applyAlignment="1">
      <alignment horizontal="center"/>
    </xf>
    <xf numFmtId="61" fontId="42" fillId="0" borderId="14" xfId="0" applyNumberFormat="1" applyFont="1" applyBorder="1" applyAlignment="1">
      <alignment horizontal="center"/>
    </xf>
    <xf numFmtId="0" fontId="42" fillId="0" borderId="17" xfId="0" applyFont="1" applyBorder="1" applyAlignment="1">
      <alignment/>
    </xf>
    <xf numFmtId="59" fontId="42" fillId="0" borderId="16" xfId="42" applyNumberFormat="1" applyFont="1" applyBorder="1" applyAlignment="1">
      <alignment horizontal="center"/>
    </xf>
    <xf numFmtId="0" fontId="41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NumberFormat="1" applyFont="1" applyBorder="1" applyAlignment="1">
      <alignment/>
    </xf>
    <xf numFmtId="0" fontId="42" fillId="0" borderId="17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1" fillId="34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189" fontId="41" fillId="34" borderId="19" xfId="42" applyNumberFormat="1" applyFont="1" applyFill="1" applyBorder="1" applyAlignment="1">
      <alignment horizontal="center" vertical="center" wrapText="1"/>
    </xf>
    <xf numFmtId="189" fontId="42" fillId="0" borderId="21" xfId="42" applyNumberFormat="1" applyFont="1" applyBorder="1" applyAlignment="1">
      <alignment horizontal="center"/>
    </xf>
    <xf numFmtId="189" fontId="42" fillId="0" borderId="22" xfId="42" applyNumberFormat="1" applyFont="1" applyBorder="1" applyAlignment="1">
      <alignment horizontal="center"/>
    </xf>
    <xf numFmtId="189" fontId="42" fillId="0" borderId="23" xfId="42" applyNumberFormat="1" applyFont="1" applyBorder="1" applyAlignment="1">
      <alignment horizontal="center"/>
    </xf>
    <xf numFmtId="189" fontId="42" fillId="0" borderId="24" xfId="42" applyNumberFormat="1" applyFont="1" applyBorder="1" applyAlignment="1">
      <alignment horizontal="center"/>
    </xf>
    <xf numFmtId="189" fontId="42" fillId="0" borderId="21" xfId="0" applyNumberFormat="1" applyFont="1" applyBorder="1" applyAlignment="1">
      <alignment horizontal="center"/>
    </xf>
    <xf numFmtId="189" fontId="42" fillId="33" borderId="24" xfId="42" applyNumberFormat="1" applyFont="1" applyFill="1" applyBorder="1" applyAlignment="1">
      <alignment horizontal="center"/>
    </xf>
    <xf numFmtId="189" fontId="42" fillId="0" borderId="0" xfId="42" applyNumberFormat="1" applyFont="1" applyAlignment="1">
      <alignment horizontal="center"/>
    </xf>
    <xf numFmtId="43" fontId="42" fillId="0" borderId="23" xfId="42" applyFont="1" applyBorder="1" applyAlignment="1">
      <alignment horizontal="center"/>
    </xf>
    <xf numFmtId="43" fontId="42" fillId="0" borderId="0" xfId="42" applyFont="1" applyAlignment="1">
      <alignment horizontal="center"/>
    </xf>
    <xf numFmtId="59" fontId="41" fillId="0" borderId="11" xfId="42" applyNumberFormat="1" applyFont="1" applyBorder="1" applyAlignment="1">
      <alignment horizontal="center"/>
    </xf>
    <xf numFmtId="187" fontId="42" fillId="0" borderId="0" xfId="42" applyNumberFormat="1" applyFont="1" applyAlignment="1">
      <alignment horizontal="center"/>
    </xf>
    <xf numFmtId="190" fontId="41" fillId="34" borderId="18" xfId="42" applyNumberFormat="1" applyFont="1" applyFill="1" applyBorder="1" applyAlignment="1">
      <alignment horizontal="center" vertical="center" wrapText="1"/>
    </xf>
    <xf numFmtId="190" fontId="41" fillId="34" borderId="18" xfId="42" applyNumberFormat="1" applyFont="1" applyFill="1" applyBorder="1" applyAlignment="1">
      <alignment horizontal="center" vertical="center"/>
    </xf>
    <xf numFmtId="190" fontId="41" fillId="0" borderId="11" xfId="42" applyNumberFormat="1" applyFont="1" applyBorder="1" applyAlignment="1">
      <alignment horizontal="center"/>
    </xf>
    <xf numFmtId="190" fontId="42" fillId="0" borderId="13" xfId="42" applyNumberFormat="1" applyFont="1" applyBorder="1" applyAlignment="1">
      <alignment horizontal="center"/>
    </xf>
    <xf numFmtId="190" fontId="42" fillId="0" borderId="15" xfId="42" applyNumberFormat="1" applyFont="1" applyBorder="1" applyAlignment="1">
      <alignment horizontal="center"/>
    </xf>
    <xf numFmtId="190" fontId="41" fillId="0" borderId="17" xfId="42" applyNumberFormat="1" applyFont="1" applyBorder="1" applyAlignment="1">
      <alignment horizontal="center"/>
    </xf>
    <xf numFmtId="190" fontId="42" fillId="0" borderId="13" xfId="0" applyNumberFormat="1" applyFont="1" applyBorder="1" applyAlignment="1">
      <alignment horizontal="center"/>
    </xf>
    <xf numFmtId="190" fontId="42" fillId="0" borderId="17" xfId="42" applyNumberFormat="1" applyFont="1" applyBorder="1" applyAlignment="1">
      <alignment horizontal="center"/>
    </xf>
    <xf numFmtId="190" fontId="41" fillId="33" borderId="17" xfId="42" applyNumberFormat="1" applyFont="1" applyFill="1" applyBorder="1" applyAlignment="1">
      <alignment horizontal="center"/>
    </xf>
    <xf numFmtId="190" fontId="41" fillId="0" borderId="13" xfId="42" applyNumberFormat="1" applyFont="1" applyBorder="1" applyAlignment="1">
      <alignment horizontal="center"/>
    </xf>
    <xf numFmtId="190" fontId="42" fillId="0" borderId="0" xfId="42" applyNumberFormat="1" applyFont="1" applyAlignment="1">
      <alignment horizontal="center"/>
    </xf>
    <xf numFmtId="189" fontId="41" fillId="34" borderId="18" xfId="0" applyNumberFormat="1" applyFont="1" applyFill="1" applyBorder="1" applyAlignment="1">
      <alignment horizontal="center" vertical="center"/>
    </xf>
    <xf numFmtId="189" fontId="41" fillId="34" borderId="18" xfId="0" applyNumberFormat="1" applyFont="1" applyFill="1" applyBorder="1" applyAlignment="1">
      <alignment horizontal="center" vertical="center" wrapText="1"/>
    </xf>
    <xf numFmtId="189" fontId="42" fillId="0" borderId="13" xfId="42" applyNumberFormat="1" applyFont="1" applyBorder="1" applyAlignment="1">
      <alignment horizontal="center"/>
    </xf>
    <xf numFmtId="189" fontId="42" fillId="0" borderId="15" xfId="42" applyNumberFormat="1" applyFont="1" applyBorder="1" applyAlignment="1">
      <alignment horizontal="center"/>
    </xf>
    <xf numFmtId="189" fontId="42" fillId="0" borderId="11" xfId="0" applyNumberFormat="1" applyFont="1" applyBorder="1" applyAlignment="1">
      <alignment horizontal="center"/>
    </xf>
    <xf numFmtId="189" fontId="42" fillId="0" borderId="17" xfId="42" applyNumberFormat="1" applyFont="1" applyBorder="1" applyAlignment="1">
      <alignment horizontal="center"/>
    </xf>
    <xf numFmtId="189" fontId="42" fillId="0" borderId="13" xfId="0" applyNumberFormat="1" applyFont="1" applyBorder="1" applyAlignment="1">
      <alignment horizontal="center"/>
    </xf>
    <xf numFmtId="189" fontId="42" fillId="33" borderId="17" xfId="42" applyNumberFormat="1" applyFont="1" applyFill="1" applyBorder="1" applyAlignment="1">
      <alignment horizontal="center"/>
    </xf>
    <xf numFmtId="189" fontId="42" fillId="0" borderId="0" xfId="0" applyNumberFormat="1" applyFont="1" applyAlignment="1">
      <alignment horizontal="center"/>
    </xf>
    <xf numFmtId="189" fontId="42" fillId="0" borderId="15" xfId="0" applyNumberFormat="1" applyFont="1" applyBorder="1" applyAlignment="1">
      <alignment horizontal="center"/>
    </xf>
    <xf numFmtId="189" fontId="42" fillId="0" borderId="17" xfId="0" applyNumberFormat="1" applyFont="1" applyBorder="1" applyAlignment="1">
      <alignment horizontal="center"/>
    </xf>
    <xf numFmtId="189" fontId="42" fillId="33" borderId="17" xfId="0" applyNumberFormat="1" applyFont="1" applyFill="1" applyBorder="1" applyAlignment="1">
      <alignment horizontal="center"/>
    </xf>
    <xf numFmtId="189" fontId="41" fillId="0" borderId="17" xfId="0" applyNumberFormat="1" applyFont="1" applyFill="1" applyBorder="1" applyAlignment="1">
      <alignment horizontal="center"/>
    </xf>
    <xf numFmtId="190" fontId="42" fillId="0" borderId="15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89" fontId="41" fillId="33" borderId="24" xfId="42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190" fontId="43" fillId="0" borderId="0" xfId="0" applyNumberFormat="1" applyFont="1" applyBorder="1" applyAlignment="1">
      <alignment horizontal="center"/>
    </xf>
    <xf numFmtId="190" fontId="41" fillId="34" borderId="20" xfId="42" applyNumberFormat="1" applyFont="1" applyFill="1" applyBorder="1" applyAlignment="1">
      <alignment horizontal="center" vertical="center" wrapText="1"/>
    </xf>
    <xf numFmtId="187" fontId="41" fillId="0" borderId="10" xfId="42" applyNumberFormat="1" applyFont="1" applyBorder="1" applyAlignment="1">
      <alignment horizontal="center"/>
    </xf>
    <xf numFmtId="188" fontId="42" fillId="0" borderId="11" xfId="0" applyNumberFormat="1" applyFont="1" applyBorder="1" applyAlignment="1">
      <alignment horizontal="center"/>
    </xf>
    <xf numFmtId="61" fontId="42" fillId="0" borderId="25" xfId="42" applyNumberFormat="1" applyFont="1" applyBorder="1" applyAlignment="1">
      <alignment horizontal="center"/>
    </xf>
    <xf numFmtId="61" fontId="42" fillId="0" borderId="16" xfId="42" applyNumberFormat="1" applyFont="1" applyBorder="1" applyAlignment="1">
      <alignment horizontal="center"/>
    </xf>
    <xf numFmtId="62" fontId="42" fillId="0" borderId="17" xfId="0" applyNumberFormat="1" applyFont="1" applyBorder="1" applyAlignment="1">
      <alignment horizontal="center"/>
    </xf>
    <xf numFmtId="59" fontId="41" fillId="0" borderId="16" xfId="0" applyNumberFormat="1" applyFont="1" applyFill="1" applyBorder="1" applyAlignment="1">
      <alignment horizontal="center"/>
    </xf>
    <xf numFmtId="190" fontId="41" fillId="0" borderId="17" xfId="0" applyNumberFormat="1" applyFont="1" applyFill="1" applyBorder="1" applyAlignment="1">
      <alignment horizontal="center"/>
    </xf>
    <xf numFmtId="59" fontId="42" fillId="0" borderId="16" xfId="0" applyNumberFormat="1" applyFont="1" applyBorder="1" applyAlignment="1">
      <alignment horizontal="center"/>
    </xf>
    <xf numFmtId="190" fontId="42" fillId="0" borderId="17" xfId="0" applyNumberFormat="1" applyFont="1" applyBorder="1" applyAlignment="1">
      <alignment horizontal="center"/>
    </xf>
    <xf numFmtId="59" fontId="42" fillId="0" borderId="14" xfId="0" applyNumberFormat="1" applyFont="1" applyBorder="1" applyAlignment="1">
      <alignment horizontal="center"/>
    </xf>
    <xf numFmtId="59" fontId="41" fillId="0" borderId="16" xfId="0" applyNumberFormat="1" applyFont="1" applyBorder="1" applyAlignment="1">
      <alignment horizontal="center"/>
    </xf>
    <xf numFmtId="190" fontId="41" fillId="0" borderId="17" xfId="0" applyNumberFormat="1" applyFont="1" applyBorder="1" applyAlignment="1">
      <alignment horizontal="center"/>
    </xf>
    <xf numFmtId="62" fontId="42" fillId="0" borderId="15" xfId="42" applyNumberFormat="1" applyFont="1" applyBorder="1" applyAlignment="1">
      <alignment horizontal="center"/>
    </xf>
    <xf numFmtId="59" fontId="41" fillId="0" borderId="16" xfId="42" applyNumberFormat="1" applyFont="1" applyBorder="1" applyAlignment="1">
      <alignment horizontal="center"/>
    </xf>
    <xf numFmtId="61" fontId="42" fillId="0" borderId="12" xfId="0" applyNumberFormat="1" applyFont="1" applyBorder="1" applyAlignment="1">
      <alignment horizontal="center"/>
    </xf>
    <xf numFmtId="62" fontId="42" fillId="33" borderId="17" xfId="0" applyNumberFormat="1" applyFont="1" applyFill="1" applyBorder="1" applyAlignment="1">
      <alignment horizontal="center"/>
    </xf>
    <xf numFmtId="59" fontId="41" fillId="33" borderId="16" xfId="42" applyNumberFormat="1" applyFont="1" applyFill="1" applyBorder="1" applyAlignment="1">
      <alignment horizontal="center"/>
    </xf>
    <xf numFmtId="190" fontId="41" fillId="33" borderId="16" xfId="42" applyNumberFormat="1" applyFont="1" applyFill="1" applyBorder="1" applyAlignment="1">
      <alignment horizontal="center"/>
    </xf>
    <xf numFmtId="59" fontId="41" fillId="0" borderId="12" xfId="42" applyNumberFormat="1" applyFont="1" applyBorder="1" applyAlignment="1">
      <alignment horizontal="center"/>
    </xf>
    <xf numFmtId="188" fontId="42" fillId="0" borderId="0" xfId="0" applyNumberFormat="1" applyFont="1" applyAlignment="1">
      <alignment horizontal="center"/>
    </xf>
    <xf numFmtId="190" fontId="42" fillId="0" borderId="0" xfId="0" applyNumberFormat="1" applyFont="1" applyAlignment="1">
      <alignment horizontal="center"/>
    </xf>
    <xf numFmtId="189" fontId="39" fillId="0" borderId="13" xfId="42" applyNumberFormat="1" applyFont="1" applyBorder="1" applyAlignment="1">
      <alignment horizontal="center"/>
    </xf>
    <xf numFmtId="189" fontId="39" fillId="0" borderId="26" xfId="42" applyNumberFormat="1" applyFont="1" applyBorder="1" applyAlignment="1">
      <alignment horizontal="center"/>
    </xf>
    <xf numFmtId="189" fontId="39" fillId="0" borderId="15" xfId="42" applyNumberFormat="1" applyFont="1" applyBorder="1" applyAlignment="1">
      <alignment horizontal="center"/>
    </xf>
    <xf numFmtId="189" fontId="39" fillId="0" borderId="27" xfId="42" applyNumberFormat="1" applyFont="1" applyBorder="1" applyAlignment="1">
      <alignment horizontal="center"/>
    </xf>
    <xf numFmtId="189" fontId="39" fillId="0" borderId="21" xfId="42" applyNumberFormat="1" applyFont="1" applyBorder="1" applyAlignment="1">
      <alignment horizontal="center"/>
    </xf>
    <xf numFmtId="189" fontId="39" fillId="0" borderId="22" xfId="42" applyNumberFormat="1" applyFont="1" applyBorder="1" applyAlignment="1">
      <alignment horizontal="center"/>
    </xf>
    <xf numFmtId="189" fontId="39" fillId="0" borderId="13" xfId="0" applyNumberFormat="1" applyFont="1" applyBorder="1" applyAlignment="1">
      <alignment horizontal="center"/>
    </xf>
    <xf numFmtId="190" fontId="39" fillId="0" borderId="15" xfId="42" applyNumberFormat="1" applyFont="1" applyBorder="1" applyAlignment="1">
      <alignment horizontal="center"/>
    </xf>
    <xf numFmtId="190" fontId="39" fillId="0" borderId="13" xfId="42" applyNumberFormat="1" applyFont="1" applyBorder="1" applyAlignment="1">
      <alignment horizontal="center"/>
    </xf>
    <xf numFmtId="190" fontId="39" fillId="0" borderId="14" xfId="42" applyNumberFormat="1" applyFont="1" applyBorder="1" applyAlignment="1">
      <alignment horizontal="center"/>
    </xf>
    <xf numFmtId="190" fontId="39" fillId="0" borderId="12" xfId="42" applyNumberFormat="1" applyFont="1" applyBorder="1" applyAlignment="1">
      <alignment horizontal="center"/>
    </xf>
    <xf numFmtId="0" fontId="40" fillId="34" borderId="18" xfId="42" applyNumberFormat="1" applyFont="1" applyFill="1" applyBorder="1" applyAlignment="1">
      <alignment horizontal="center" vertical="center" wrapText="1"/>
    </xf>
    <xf numFmtId="0" fontId="40" fillId="34" borderId="18" xfId="42" applyNumberFormat="1" applyFont="1" applyFill="1" applyBorder="1" applyAlignment="1">
      <alignment horizontal="center" vertical="center"/>
    </xf>
    <xf numFmtId="0" fontId="40" fillId="34" borderId="18" xfId="0" applyNumberFormat="1" applyFont="1" applyFill="1" applyBorder="1" applyAlignment="1">
      <alignment horizontal="center" vertical="center"/>
    </xf>
    <xf numFmtId="0" fontId="40" fillId="34" borderId="18" xfId="0" applyNumberFormat="1" applyFont="1" applyFill="1" applyBorder="1" applyAlignment="1">
      <alignment horizontal="center" vertical="center" wrapText="1"/>
    </xf>
    <xf numFmtId="0" fontId="40" fillId="34" borderId="19" xfId="42" applyNumberFormat="1" applyFont="1" applyFill="1" applyBorder="1" applyAlignment="1">
      <alignment horizontal="center" vertical="center" wrapText="1"/>
    </xf>
    <xf numFmtId="0" fontId="40" fillId="34" borderId="20" xfId="42" applyNumberFormat="1" applyFont="1" applyFill="1" applyBorder="1" applyAlignment="1">
      <alignment horizontal="center" vertical="center" wrapText="1"/>
    </xf>
    <xf numFmtId="0" fontId="40" fillId="34" borderId="28" xfId="42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190" fontId="41" fillId="34" borderId="29" xfId="42" applyNumberFormat="1" applyFont="1" applyFill="1" applyBorder="1" applyAlignment="1">
      <alignment horizontal="center" vertical="center" wrapText="1"/>
    </xf>
    <xf numFmtId="190" fontId="40" fillId="0" borderId="11" xfId="42" applyNumberFormat="1" applyFont="1" applyBorder="1" applyAlignment="1">
      <alignment horizontal="center"/>
    </xf>
    <xf numFmtId="189" fontId="39" fillId="0" borderId="11" xfId="0" applyNumberFormat="1" applyFont="1" applyBorder="1" applyAlignment="1">
      <alignment horizontal="center"/>
    </xf>
    <xf numFmtId="189" fontId="39" fillId="0" borderId="23" xfId="42" applyNumberFormat="1" applyFont="1" applyBorder="1" applyAlignment="1">
      <alignment horizontal="center"/>
    </xf>
    <xf numFmtId="190" fontId="40" fillId="0" borderId="10" xfId="42" applyNumberFormat="1" applyFont="1" applyBorder="1" applyAlignment="1">
      <alignment horizontal="center"/>
    </xf>
    <xf numFmtId="190" fontId="39" fillId="0" borderId="10" xfId="0" applyNumberFormat="1" applyFont="1" applyBorder="1" applyAlignment="1">
      <alignment horizontal="center"/>
    </xf>
    <xf numFmtId="190" fontId="39" fillId="0" borderId="11" xfId="0" applyNumberFormat="1" applyFont="1" applyBorder="1" applyAlignment="1">
      <alignment horizontal="center"/>
    </xf>
    <xf numFmtId="189" fontId="39" fillId="0" borderId="11" xfId="42" applyNumberFormat="1" applyFont="1" applyBorder="1" applyAlignment="1">
      <alignment horizontal="center"/>
    </xf>
    <xf numFmtId="189" fontId="39" fillId="0" borderId="30" xfId="0" applyNumberFormat="1" applyFont="1" applyBorder="1" applyAlignment="1">
      <alignment horizontal="center"/>
    </xf>
    <xf numFmtId="190" fontId="39" fillId="0" borderId="12" xfId="0" applyNumberFormat="1" applyFont="1" applyBorder="1" applyAlignment="1">
      <alignment horizontal="center"/>
    </xf>
    <xf numFmtId="190" fontId="39" fillId="0" borderId="13" xfId="0" applyNumberFormat="1" applyFont="1" applyBorder="1" applyAlignment="1">
      <alignment horizontal="center"/>
    </xf>
    <xf numFmtId="190" fontId="40" fillId="0" borderId="17" xfId="42" applyNumberFormat="1" applyFont="1" applyBorder="1" applyAlignment="1">
      <alignment horizontal="center"/>
    </xf>
    <xf numFmtId="189" fontId="39" fillId="0" borderId="17" xfId="0" applyNumberFormat="1" applyFont="1" applyBorder="1" applyAlignment="1">
      <alignment horizontal="center"/>
    </xf>
    <xf numFmtId="189" fontId="39" fillId="0" borderId="24" xfId="42" applyNumberFormat="1" applyFont="1" applyBorder="1" applyAlignment="1">
      <alignment horizontal="center"/>
    </xf>
    <xf numFmtId="190" fontId="40" fillId="0" borderId="16" xfId="42" applyNumberFormat="1" applyFont="1" applyBorder="1" applyAlignment="1">
      <alignment horizontal="center"/>
    </xf>
    <xf numFmtId="190" fontId="39" fillId="0" borderId="16" xfId="0" applyNumberFormat="1" applyFont="1" applyBorder="1" applyAlignment="1">
      <alignment horizontal="center"/>
    </xf>
    <xf numFmtId="190" fontId="39" fillId="0" borderId="17" xfId="0" applyNumberFormat="1" applyFont="1" applyBorder="1" applyAlignment="1">
      <alignment horizontal="center"/>
    </xf>
    <xf numFmtId="189" fontId="39" fillId="0" borderId="17" xfId="42" applyNumberFormat="1" applyFont="1" applyBorder="1" applyAlignment="1">
      <alignment horizontal="center"/>
    </xf>
    <xf numFmtId="189" fontId="39" fillId="0" borderId="31" xfId="0" applyNumberFormat="1" applyFont="1" applyBorder="1" applyAlignment="1">
      <alignment horizontal="center"/>
    </xf>
    <xf numFmtId="190" fontId="40" fillId="0" borderId="16" xfId="0" applyNumberFormat="1" applyFont="1" applyBorder="1" applyAlignment="1">
      <alignment horizontal="center"/>
    </xf>
    <xf numFmtId="190" fontId="40" fillId="0" borderId="17" xfId="0" applyNumberFormat="1" applyFont="1" applyBorder="1" applyAlignment="1">
      <alignment horizontal="center"/>
    </xf>
    <xf numFmtId="189" fontId="39" fillId="0" borderId="31" xfId="42" applyNumberFormat="1" applyFont="1" applyBorder="1" applyAlignment="1">
      <alignment horizontal="center"/>
    </xf>
    <xf numFmtId="190" fontId="39" fillId="0" borderId="17" xfId="42" applyNumberFormat="1" applyFont="1" applyBorder="1" applyAlignment="1">
      <alignment horizontal="center"/>
    </xf>
    <xf numFmtId="190" fontId="39" fillId="0" borderId="16" xfId="42" applyNumberFormat="1" applyFont="1" applyBorder="1" applyAlignment="1">
      <alignment horizontal="center"/>
    </xf>
    <xf numFmtId="190" fontId="39" fillId="0" borderId="15" xfId="0" applyNumberFormat="1" applyFont="1" applyBorder="1" applyAlignment="1">
      <alignment horizontal="center"/>
    </xf>
    <xf numFmtId="189" fontId="39" fillId="0" borderId="15" xfId="0" applyNumberFormat="1" applyFont="1" applyBorder="1" applyAlignment="1">
      <alignment horizontal="center"/>
    </xf>
    <xf numFmtId="190" fontId="40" fillId="33" borderId="17" xfId="42" applyNumberFormat="1" applyFont="1" applyFill="1" applyBorder="1" applyAlignment="1">
      <alignment horizontal="center"/>
    </xf>
    <xf numFmtId="189" fontId="39" fillId="33" borderId="17" xfId="0" applyNumberFormat="1" applyFont="1" applyFill="1" applyBorder="1" applyAlignment="1">
      <alignment horizontal="center"/>
    </xf>
    <xf numFmtId="189" fontId="39" fillId="33" borderId="24" xfId="42" applyNumberFormat="1" applyFont="1" applyFill="1" applyBorder="1" applyAlignment="1">
      <alignment horizontal="center"/>
    </xf>
    <xf numFmtId="190" fontId="40" fillId="33" borderId="16" xfId="42" applyNumberFormat="1" applyFont="1" applyFill="1" applyBorder="1" applyAlignment="1">
      <alignment horizontal="center"/>
    </xf>
    <xf numFmtId="189" fontId="39" fillId="33" borderId="31" xfId="42" applyNumberFormat="1" applyFont="1" applyFill="1" applyBorder="1" applyAlignment="1">
      <alignment horizontal="center"/>
    </xf>
    <xf numFmtId="190" fontId="40" fillId="33" borderId="32" xfId="42" applyNumberFormat="1" applyFont="1" applyFill="1" applyBorder="1" applyAlignment="1">
      <alignment horizontal="center"/>
    </xf>
    <xf numFmtId="190" fontId="40" fillId="0" borderId="13" xfId="42" applyNumberFormat="1" applyFont="1" applyBorder="1" applyAlignment="1">
      <alignment horizontal="center"/>
    </xf>
    <xf numFmtId="190" fontId="40" fillId="0" borderId="12" xfId="42" applyNumberFormat="1" applyFont="1" applyBorder="1" applyAlignment="1">
      <alignment horizontal="center"/>
    </xf>
    <xf numFmtId="189" fontId="40" fillId="0" borderId="22" xfId="42" applyNumberFormat="1" applyFont="1" applyBorder="1" applyAlignment="1">
      <alignment horizontal="center"/>
    </xf>
    <xf numFmtId="189" fontId="40" fillId="0" borderId="27" xfId="42" applyNumberFormat="1" applyFont="1" applyBorder="1" applyAlignment="1">
      <alignment horizontal="center"/>
    </xf>
    <xf numFmtId="190" fontId="39" fillId="0" borderId="0" xfId="42" applyNumberFormat="1" applyFont="1" applyAlignment="1">
      <alignment horizontal="center"/>
    </xf>
    <xf numFmtId="189" fontId="39" fillId="0" borderId="0" xfId="0" applyNumberFormat="1" applyFont="1" applyAlignment="1">
      <alignment horizontal="center"/>
    </xf>
    <xf numFmtId="189" fontId="39" fillId="0" borderId="0" xfId="42" applyNumberFormat="1" applyFont="1" applyAlignment="1">
      <alignment horizontal="center"/>
    </xf>
    <xf numFmtId="190" fontId="39" fillId="0" borderId="0" xfId="0" applyNumberFormat="1" applyFont="1" applyAlignment="1">
      <alignment horizontal="center"/>
    </xf>
    <xf numFmtId="190" fontId="39" fillId="4" borderId="33" xfId="0" applyNumberFormat="1" applyFont="1" applyFill="1" applyBorder="1" applyAlignment="1">
      <alignment horizontal="center"/>
    </xf>
    <xf numFmtId="190" fontId="39" fillId="4" borderId="11" xfId="0" applyNumberFormat="1" applyFont="1" applyFill="1" applyBorder="1" applyAlignment="1">
      <alignment horizontal="center"/>
    </xf>
    <xf numFmtId="189" fontId="39" fillId="4" borderId="11" xfId="0" applyNumberFormat="1" applyFont="1" applyFill="1" applyBorder="1" applyAlignment="1">
      <alignment horizontal="center"/>
    </xf>
    <xf numFmtId="189" fontId="39" fillId="4" borderId="11" xfId="42" applyNumberFormat="1" applyFont="1" applyFill="1" applyBorder="1" applyAlignment="1">
      <alignment horizontal="center"/>
    </xf>
    <xf numFmtId="189" fontId="39" fillId="4" borderId="23" xfId="0" applyNumberFormat="1" applyFont="1" applyFill="1" applyBorder="1" applyAlignment="1">
      <alignment horizontal="center"/>
    </xf>
    <xf numFmtId="190" fontId="42" fillId="4" borderId="34" xfId="0" applyNumberFormat="1" applyFont="1" applyFill="1" applyBorder="1" applyAlignment="1">
      <alignment horizontal="center"/>
    </xf>
    <xf numFmtId="190" fontId="42" fillId="4" borderId="13" xfId="0" applyNumberFormat="1" applyFont="1" applyFill="1" applyBorder="1" applyAlignment="1">
      <alignment horizontal="center"/>
    </xf>
    <xf numFmtId="189" fontId="42" fillId="4" borderId="13" xfId="0" applyNumberFormat="1" applyFont="1" applyFill="1" applyBorder="1" applyAlignment="1">
      <alignment horizontal="center"/>
    </xf>
    <xf numFmtId="189" fontId="42" fillId="4" borderId="13" xfId="42" applyNumberFormat="1" applyFont="1" applyFill="1" applyBorder="1" applyAlignment="1">
      <alignment horizontal="center"/>
    </xf>
    <xf numFmtId="189" fontId="41" fillId="4" borderId="21" xfId="42" applyNumberFormat="1" applyFont="1" applyFill="1" applyBorder="1" applyAlignment="1">
      <alignment horizontal="center"/>
    </xf>
    <xf numFmtId="189" fontId="39" fillId="4" borderId="13" xfId="42" applyNumberFormat="1" applyFont="1" applyFill="1" applyBorder="1" applyAlignment="1">
      <alignment horizontal="center"/>
    </xf>
    <xf numFmtId="189" fontId="39" fillId="4" borderId="21" xfId="42" applyNumberFormat="1" applyFont="1" applyFill="1" applyBorder="1" applyAlignment="1">
      <alignment horizontal="center"/>
    </xf>
    <xf numFmtId="190" fontId="42" fillId="4" borderId="25" xfId="0" applyNumberFormat="1" applyFont="1" applyFill="1" applyBorder="1" applyAlignment="1">
      <alignment horizontal="center"/>
    </xf>
    <xf numFmtId="190" fontId="42" fillId="4" borderId="15" xfId="0" applyNumberFormat="1" applyFont="1" applyFill="1" applyBorder="1" applyAlignment="1">
      <alignment horizontal="center"/>
    </xf>
    <xf numFmtId="189" fontId="42" fillId="4" borderId="15" xfId="0" applyNumberFormat="1" applyFont="1" applyFill="1" applyBorder="1" applyAlignment="1">
      <alignment horizontal="center"/>
    </xf>
    <xf numFmtId="189" fontId="39" fillId="4" borderId="15" xfId="42" applyNumberFormat="1" applyFont="1" applyFill="1" applyBorder="1" applyAlignment="1">
      <alignment horizontal="center"/>
    </xf>
    <xf numFmtId="189" fontId="39" fillId="4" borderId="22" xfId="42" applyNumberFormat="1" applyFont="1" applyFill="1" applyBorder="1" applyAlignment="1">
      <alignment horizontal="center"/>
    </xf>
    <xf numFmtId="190" fontId="39" fillId="4" borderId="32" xfId="0" applyNumberFormat="1" applyFont="1" applyFill="1" applyBorder="1" applyAlignment="1">
      <alignment horizontal="center"/>
    </xf>
    <xf numFmtId="190" fontId="39" fillId="4" borderId="17" xfId="0" applyNumberFormat="1" applyFont="1" applyFill="1" applyBorder="1" applyAlignment="1">
      <alignment horizontal="center"/>
    </xf>
    <xf numFmtId="189" fontId="39" fillId="4" borderId="17" xfId="0" applyNumberFormat="1" applyFont="1" applyFill="1" applyBorder="1" applyAlignment="1">
      <alignment horizontal="center"/>
    </xf>
    <xf numFmtId="189" fontId="39" fillId="4" borderId="17" xfId="42" applyNumberFormat="1" applyFont="1" applyFill="1" applyBorder="1" applyAlignment="1">
      <alignment horizontal="center"/>
    </xf>
    <xf numFmtId="189" fontId="39" fillId="4" borderId="24" xfId="0" applyNumberFormat="1" applyFont="1" applyFill="1" applyBorder="1" applyAlignment="1">
      <alignment horizontal="center"/>
    </xf>
    <xf numFmtId="190" fontId="40" fillId="4" borderId="32" xfId="0" applyNumberFormat="1" applyFont="1" applyFill="1" applyBorder="1" applyAlignment="1">
      <alignment horizontal="center"/>
    </xf>
    <xf numFmtId="190" fontId="40" fillId="4" borderId="17" xfId="0" applyNumberFormat="1" applyFont="1" applyFill="1" applyBorder="1" applyAlignment="1">
      <alignment horizontal="center"/>
    </xf>
    <xf numFmtId="190" fontId="39" fillId="4" borderId="34" xfId="42" applyNumberFormat="1" applyFont="1" applyFill="1" applyBorder="1" applyAlignment="1">
      <alignment horizontal="center"/>
    </xf>
    <xf numFmtId="190" fontId="39" fillId="4" borderId="13" xfId="42" applyNumberFormat="1" applyFont="1" applyFill="1" applyBorder="1" applyAlignment="1">
      <alignment horizontal="center"/>
    </xf>
    <xf numFmtId="190" fontId="40" fillId="4" borderId="32" xfId="42" applyNumberFormat="1" applyFont="1" applyFill="1" applyBorder="1" applyAlignment="1">
      <alignment horizontal="center"/>
    </xf>
    <xf numFmtId="190" fontId="40" fillId="4" borderId="17" xfId="42" applyNumberFormat="1" applyFont="1" applyFill="1" applyBorder="1" applyAlignment="1">
      <alignment horizontal="center"/>
    </xf>
    <xf numFmtId="189" fontId="39" fillId="4" borderId="24" xfId="42" applyNumberFormat="1" applyFont="1" applyFill="1" applyBorder="1" applyAlignment="1">
      <alignment horizontal="center"/>
    </xf>
    <xf numFmtId="190" fontId="40" fillId="4" borderId="34" xfId="42" applyNumberFormat="1" applyFont="1" applyFill="1" applyBorder="1" applyAlignment="1">
      <alignment horizontal="center"/>
    </xf>
    <xf numFmtId="190" fontId="40" fillId="4" borderId="13" xfId="42" applyNumberFormat="1" applyFont="1" applyFill="1" applyBorder="1" applyAlignment="1">
      <alignment horizontal="center"/>
    </xf>
    <xf numFmtId="189" fontId="39" fillId="4" borderId="13" xfId="0" applyNumberFormat="1" applyFont="1" applyFill="1" applyBorder="1" applyAlignment="1">
      <alignment horizontal="center"/>
    </xf>
    <xf numFmtId="190" fontId="39" fillId="4" borderId="25" xfId="42" applyNumberFormat="1" applyFont="1" applyFill="1" applyBorder="1" applyAlignment="1">
      <alignment horizontal="center"/>
    </xf>
    <xf numFmtId="190" fontId="39" fillId="4" borderId="15" xfId="42" applyNumberFormat="1" applyFont="1" applyFill="1" applyBorder="1" applyAlignment="1">
      <alignment horizontal="center"/>
    </xf>
    <xf numFmtId="189" fontId="39" fillId="4" borderId="15" xfId="0" applyNumberFormat="1" applyFont="1" applyFill="1" applyBorder="1" applyAlignment="1">
      <alignment horizontal="center"/>
    </xf>
    <xf numFmtId="189" fontId="40" fillId="4" borderId="22" xfId="42" applyNumberFormat="1" applyFont="1" applyFill="1" applyBorder="1" applyAlignment="1">
      <alignment horizontal="center"/>
    </xf>
    <xf numFmtId="190" fontId="41" fillId="4" borderId="10" xfId="42" applyNumberFormat="1" applyFont="1" applyFill="1" applyBorder="1" applyAlignment="1">
      <alignment horizontal="center"/>
    </xf>
    <xf numFmtId="190" fontId="41" fillId="4" borderId="11" xfId="42" applyNumberFormat="1" applyFont="1" applyFill="1" applyBorder="1" applyAlignment="1">
      <alignment horizontal="center"/>
    </xf>
    <xf numFmtId="189" fontId="42" fillId="4" borderId="11" xfId="0" applyNumberFormat="1" applyFont="1" applyFill="1" applyBorder="1" applyAlignment="1">
      <alignment horizontal="center"/>
    </xf>
    <xf numFmtId="43" fontId="41" fillId="4" borderId="23" xfId="42" applyFont="1" applyFill="1" applyBorder="1" applyAlignment="1">
      <alignment horizontal="center"/>
    </xf>
    <xf numFmtId="190" fontId="42" fillId="4" borderId="12" xfId="0" applyNumberFormat="1" applyFont="1" applyFill="1" applyBorder="1" applyAlignment="1">
      <alignment horizontal="center"/>
    </xf>
    <xf numFmtId="190" fontId="42" fillId="4" borderId="12" xfId="42" applyNumberFormat="1" applyFont="1" applyFill="1" applyBorder="1" applyAlignment="1">
      <alignment horizontal="center"/>
    </xf>
    <xf numFmtId="190" fontId="42" fillId="4" borderId="13" xfId="42" applyNumberFormat="1" applyFont="1" applyFill="1" applyBorder="1" applyAlignment="1">
      <alignment horizontal="center"/>
    </xf>
    <xf numFmtId="190" fontId="42" fillId="4" borderId="14" xfId="42" applyNumberFormat="1" applyFont="1" applyFill="1" applyBorder="1" applyAlignment="1">
      <alignment horizontal="center"/>
    </xf>
    <xf numFmtId="190" fontId="42" fillId="4" borderId="15" xfId="42" applyNumberFormat="1" applyFont="1" applyFill="1" applyBorder="1" applyAlignment="1">
      <alignment horizontal="center"/>
    </xf>
    <xf numFmtId="189" fontId="42" fillId="4" borderId="15" xfId="42" applyNumberFormat="1" applyFont="1" applyFill="1" applyBorder="1" applyAlignment="1">
      <alignment horizontal="center"/>
    </xf>
    <xf numFmtId="189" fontId="41" fillId="4" borderId="22" xfId="42" applyNumberFormat="1" applyFont="1" applyFill="1" applyBorder="1" applyAlignment="1">
      <alignment horizontal="center"/>
    </xf>
    <xf numFmtId="190" fontId="41" fillId="4" borderId="16" xfId="0" applyNumberFormat="1" applyFont="1" applyFill="1" applyBorder="1" applyAlignment="1">
      <alignment horizontal="center"/>
    </xf>
    <xf numFmtId="190" fontId="41" fillId="4" borderId="17" xfId="0" applyNumberFormat="1" applyFont="1" applyFill="1" applyBorder="1" applyAlignment="1">
      <alignment horizontal="center"/>
    </xf>
    <xf numFmtId="189" fontId="41" fillId="4" borderId="17" xfId="0" applyNumberFormat="1" applyFont="1" applyFill="1" applyBorder="1" applyAlignment="1">
      <alignment horizontal="center"/>
    </xf>
    <xf numFmtId="189" fontId="42" fillId="4" borderId="17" xfId="42" applyNumberFormat="1" applyFont="1" applyFill="1" applyBorder="1" applyAlignment="1">
      <alignment horizontal="center"/>
    </xf>
    <xf numFmtId="189" fontId="41" fillId="4" borderId="24" xfId="42" applyNumberFormat="1" applyFont="1" applyFill="1" applyBorder="1" applyAlignment="1">
      <alignment horizontal="center"/>
    </xf>
    <xf numFmtId="190" fontId="42" fillId="4" borderId="16" xfId="0" applyNumberFormat="1" applyFont="1" applyFill="1" applyBorder="1" applyAlignment="1">
      <alignment horizontal="center"/>
    </xf>
    <xf numFmtId="190" fontId="42" fillId="4" borderId="17" xfId="0" applyNumberFormat="1" applyFont="1" applyFill="1" applyBorder="1" applyAlignment="1">
      <alignment horizontal="center"/>
    </xf>
    <xf numFmtId="189" fontId="42" fillId="4" borderId="17" xfId="0" applyNumberFormat="1" applyFont="1" applyFill="1" applyBorder="1" applyAlignment="1">
      <alignment horizontal="center"/>
    </xf>
    <xf numFmtId="190" fontId="41" fillId="4" borderId="16" xfId="42" applyNumberFormat="1" applyFont="1" applyFill="1" applyBorder="1" applyAlignment="1">
      <alignment horizontal="center"/>
    </xf>
    <xf numFmtId="190" fontId="41" fillId="4" borderId="17" xfId="42" applyNumberFormat="1" applyFont="1" applyFill="1" applyBorder="1" applyAlignment="1">
      <alignment horizontal="center"/>
    </xf>
    <xf numFmtId="190" fontId="42" fillId="4" borderId="16" xfId="42" applyNumberFormat="1" applyFont="1" applyFill="1" applyBorder="1" applyAlignment="1">
      <alignment horizontal="center"/>
    </xf>
    <xf numFmtId="190" fontId="42" fillId="4" borderId="17" xfId="42" applyNumberFormat="1" applyFont="1" applyFill="1" applyBorder="1" applyAlignment="1">
      <alignment horizontal="center"/>
    </xf>
    <xf numFmtId="190" fontId="41" fillId="4" borderId="12" xfId="42" applyNumberFormat="1" applyFont="1" applyFill="1" applyBorder="1" applyAlignment="1">
      <alignment horizontal="center"/>
    </xf>
    <xf numFmtId="190" fontId="41" fillId="4" borderId="13" xfId="42" applyNumberFormat="1" applyFont="1" applyFill="1" applyBorder="1" applyAlignment="1">
      <alignment horizontal="center"/>
    </xf>
    <xf numFmtId="0" fontId="41" fillId="34" borderId="29" xfId="0" applyFont="1" applyFill="1" applyBorder="1" applyAlignment="1">
      <alignment horizontal="center" vertical="top"/>
    </xf>
    <xf numFmtId="0" fontId="41" fillId="34" borderId="18" xfId="0" applyFont="1" applyFill="1" applyBorder="1" applyAlignment="1">
      <alignment horizontal="center" vertical="top"/>
    </xf>
    <xf numFmtId="0" fontId="41" fillId="34" borderId="19" xfId="0" applyFont="1" applyFill="1" applyBorder="1" applyAlignment="1">
      <alignment horizontal="center" vertical="top"/>
    </xf>
    <xf numFmtId="0" fontId="43" fillId="0" borderId="35" xfId="0" applyFont="1" applyBorder="1" applyAlignment="1">
      <alignment horizontal="center"/>
    </xf>
    <xf numFmtId="0" fontId="41" fillId="34" borderId="20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34" borderId="29" xfId="0" applyNumberFormat="1" applyFont="1" applyFill="1" applyBorder="1" applyAlignment="1">
      <alignment horizontal="center" vertical="top"/>
    </xf>
    <xf numFmtId="0" fontId="40" fillId="34" borderId="18" xfId="0" applyNumberFormat="1" applyFont="1" applyFill="1" applyBorder="1" applyAlignment="1">
      <alignment horizontal="center" vertical="top"/>
    </xf>
    <xf numFmtId="0" fontId="40" fillId="34" borderId="19" xfId="0" applyNumberFormat="1" applyFont="1" applyFill="1" applyBorder="1" applyAlignment="1">
      <alignment horizontal="center" vertical="top"/>
    </xf>
    <xf numFmtId="0" fontId="40" fillId="0" borderId="35" xfId="0" applyFont="1" applyBorder="1" applyAlignment="1">
      <alignment horizontal="center"/>
    </xf>
    <xf numFmtId="0" fontId="40" fillId="34" borderId="20" xfId="0" applyNumberFormat="1" applyFont="1" applyFill="1" applyBorder="1" applyAlignment="1">
      <alignment horizontal="center" vertical="center"/>
    </xf>
    <xf numFmtId="0" fontId="40" fillId="34" borderId="11" xfId="0" applyNumberFormat="1" applyFont="1" applyFill="1" applyBorder="1" applyAlignment="1">
      <alignment horizontal="center" vertical="center" wrapText="1"/>
    </xf>
    <xf numFmtId="0" fontId="40" fillId="34" borderId="36" xfId="0" applyNumberFormat="1" applyFont="1" applyFill="1" applyBorder="1" applyAlignment="1">
      <alignment horizontal="center" vertical="center" wrapText="1"/>
    </xf>
    <xf numFmtId="0" fontId="40" fillId="34" borderId="20" xfId="0" applyNumberFormat="1" applyFont="1" applyFill="1" applyBorder="1" applyAlignment="1">
      <alignment horizontal="center" vertical="top"/>
    </xf>
    <xf numFmtId="0" fontId="40" fillId="34" borderId="28" xfId="0" applyNumberFormat="1" applyFont="1" applyFill="1" applyBorder="1" applyAlignment="1">
      <alignment horizontal="center" vertical="top"/>
    </xf>
    <xf numFmtId="0" fontId="41" fillId="3" borderId="12" xfId="0" applyFont="1" applyFill="1" applyBorder="1" applyAlignment="1">
      <alignment horizontal="left"/>
    </xf>
    <xf numFmtId="0" fontId="41" fillId="3" borderId="13" xfId="0" applyFont="1" applyFill="1" applyBorder="1" applyAlignment="1">
      <alignment horizontal="left"/>
    </xf>
    <xf numFmtId="190" fontId="41" fillId="3" borderId="13" xfId="0" applyNumberFormat="1" applyFont="1" applyFill="1" applyBorder="1" applyAlignment="1">
      <alignment horizontal="center"/>
    </xf>
    <xf numFmtId="190" fontId="41" fillId="3" borderId="13" xfId="42" applyNumberFormat="1" applyFont="1" applyFill="1" applyBorder="1" applyAlignment="1">
      <alignment horizontal="center"/>
    </xf>
    <xf numFmtId="189" fontId="41" fillId="3" borderId="13" xfId="42" applyNumberFormat="1" applyFont="1" applyFill="1" applyBorder="1" applyAlignment="1">
      <alignment horizontal="center"/>
    </xf>
    <xf numFmtId="189" fontId="41" fillId="3" borderId="21" xfId="42" applyNumberFormat="1" applyFont="1" applyFill="1" applyBorder="1" applyAlignment="1">
      <alignment horizontal="center"/>
    </xf>
    <xf numFmtId="189" fontId="41" fillId="3" borderId="13" xfId="0" applyNumberFormat="1" applyFont="1" applyFill="1" applyBorder="1" applyAlignment="1">
      <alignment horizontal="center"/>
    </xf>
    <xf numFmtId="0" fontId="41" fillId="3" borderId="12" xfId="0" applyFont="1" applyFill="1" applyBorder="1" applyAlignment="1">
      <alignment/>
    </xf>
    <xf numFmtId="189" fontId="41" fillId="3" borderId="37" xfId="0" applyNumberFormat="1" applyFont="1" applyFill="1" applyBorder="1" applyAlignment="1">
      <alignment horizontal="center"/>
    </xf>
    <xf numFmtId="0" fontId="41" fillId="3" borderId="14" xfId="0" applyFont="1" applyFill="1" applyBorder="1" applyAlignment="1">
      <alignment/>
    </xf>
    <xf numFmtId="0" fontId="41" fillId="3" borderId="15" xfId="0" applyFont="1" applyFill="1" applyBorder="1" applyAlignment="1">
      <alignment horizontal="left"/>
    </xf>
    <xf numFmtId="190" fontId="41" fillId="3" borderId="15" xfId="42" applyNumberFormat="1" applyFont="1" applyFill="1" applyBorder="1" applyAlignment="1">
      <alignment horizontal="center"/>
    </xf>
    <xf numFmtId="189" fontId="41" fillId="3" borderId="15" xfId="42" applyNumberFormat="1" applyFont="1" applyFill="1" applyBorder="1" applyAlignment="1">
      <alignment horizontal="center"/>
    </xf>
    <xf numFmtId="189" fontId="41" fillId="3" borderId="22" xfId="42" applyNumberFormat="1" applyFont="1" applyFill="1" applyBorder="1" applyAlignment="1">
      <alignment horizontal="center"/>
    </xf>
    <xf numFmtId="0" fontId="41" fillId="19" borderId="12" xfId="0" applyFont="1" applyFill="1" applyBorder="1" applyAlignment="1">
      <alignment horizontal="left"/>
    </xf>
    <xf numFmtId="0" fontId="41" fillId="19" borderId="13" xfId="0" applyFont="1" applyFill="1" applyBorder="1" applyAlignment="1">
      <alignment horizontal="left"/>
    </xf>
    <xf numFmtId="190" fontId="41" fillId="19" borderId="13" xfId="0" applyNumberFormat="1" applyFont="1" applyFill="1" applyBorder="1" applyAlignment="1">
      <alignment horizontal="center"/>
    </xf>
    <xf numFmtId="189" fontId="41" fillId="19" borderId="13" xfId="0" applyNumberFormat="1" applyFont="1" applyFill="1" applyBorder="1" applyAlignment="1">
      <alignment horizontal="center"/>
    </xf>
    <xf numFmtId="189" fontId="41" fillId="19" borderId="13" xfId="42" applyNumberFormat="1" applyFont="1" applyFill="1" applyBorder="1" applyAlignment="1">
      <alignment horizontal="center"/>
    </xf>
    <xf numFmtId="189" fontId="41" fillId="19" borderId="37" xfId="0" applyNumberFormat="1" applyFont="1" applyFill="1" applyBorder="1" applyAlignment="1">
      <alignment horizontal="center"/>
    </xf>
    <xf numFmtId="0" fontId="41" fillId="19" borderId="12" xfId="0" applyFont="1" applyFill="1" applyBorder="1" applyAlignment="1">
      <alignment/>
    </xf>
    <xf numFmtId="189" fontId="41" fillId="19" borderId="21" xfId="42" applyNumberFormat="1" applyFont="1" applyFill="1" applyBorder="1" applyAlignment="1">
      <alignment horizontal="center"/>
    </xf>
    <xf numFmtId="190" fontId="41" fillId="19" borderId="13" xfId="42" applyNumberFormat="1" applyFont="1" applyFill="1" applyBorder="1" applyAlignment="1">
      <alignment horizontal="center"/>
    </xf>
    <xf numFmtId="0" fontId="41" fillId="19" borderId="14" xfId="0" applyFont="1" applyFill="1" applyBorder="1" applyAlignment="1">
      <alignment/>
    </xf>
    <xf numFmtId="0" fontId="41" fillId="19" borderId="15" xfId="0" applyFont="1" applyFill="1" applyBorder="1" applyAlignment="1">
      <alignment horizontal="left"/>
    </xf>
    <xf numFmtId="190" fontId="41" fillId="19" borderId="15" xfId="42" applyNumberFormat="1" applyFont="1" applyFill="1" applyBorder="1" applyAlignment="1">
      <alignment horizontal="center"/>
    </xf>
    <xf numFmtId="189" fontId="41" fillId="19" borderId="15" xfId="42" applyNumberFormat="1" applyFont="1" applyFill="1" applyBorder="1" applyAlignment="1">
      <alignment horizontal="center"/>
    </xf>
    <xf numFmtId="189" fontId="41" fillId="19" borderId="22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zoomScalePageLayoutView="0" workbookViewId="0" topLeftCell="A305">
      <selection activeCell="A315" sqref="A315"/>
    </sheetView>
  </sheetViews>
  <sheetFormatPr defaultColWidth="9.140625" defaultRowHeight="15"/>
  <cols>
    <col min="1" max="1" width="28.28125" style="62" bestFit="1" customWidth="1"/>
    <col min="2" max="2" width="9.57421875" style="24" bestFit="1" customWidth="1"/>
    <col min="3" max="3" width="8.00390625" style="87" customWidth="1"/>
    <col min="4" max="4" width="8.421875" style="87" bestFit="1" customWidth="1"/>
    <col min="5" max="5" width="7.28125" style="96" bestFit="1" customWidth="1"/>
    <col min="6" max="6" width="6.8515625" style="96" customWidth="1"/>
    <col min="7" max="7" width="8.421875" style="72" bestFit="1" customWidth="1"/>
    <col min="8" max="8" width="8.00390625" style="76" customWidth="1"/>
    <col min="9" max="9" width="9.57421875" style="76" bestFit="1" customWidth="1"/>
    <col min="10" max="10" width="9.421875" style="126" bestFit="1" customWidth="1"/>
    <col min="11" max="11" width="8.421875" style="96" bestFit="1" customWidth="1"/>
    <col min="12" max="12" width="9.421875" style="74" bestFit="1" customWidth="1"/>
    <col min="13" max="13" width="8.00390625" style="64" customWidth="1"/>
    <col min="14" max="14" width="9.7109375" style="127" customWidth="1"/>
    <col min="15" max="15" width="9.421875" style="96" bestFit="1" customWidth="1"/>
    <col min="16" max="16" width="8.421875" style="96" bestFit="1" customWidth="1"/>
    <col min="17" max="17" width="9.421875" style="64" bestFit="1" customWidth="1"/>
    <col min="18" max="18" width="8.00390625" style="127" customWidth="1"/>
    <col min="19" max="19" width="9.7109375" style="127" customWidth="1"/>
    <col min="20" max="20" width="9.421875" style="96" bestFit="1" customWidth="1"/>
    <col min="21" max="21" width="8.421875" style="96" bestFit="1" customWidth="1"/>
    <col min="22" max="22" width="9.421875" style="104" bestFit="1" customWidth="1"/>
    <col min="23" max="16384" width="9.00390625" style="24" customWidth="1"/>
  </cols>
  <sheetData>
    <row r="1" spans="1:22" s="23" customFormat="1" ht="24">
      <c r="A1" s="251" t="s">
        <v>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105"/>
      <c r="S1" s="102"/>
      <c r="T1" s="102"/>
      <c r="U1" s="102"/>
      <c r="V1" s="102"/>
    </row>
    <row r="2" spans="1:22" ht="21.75" customHeight="1">
      <c r="A2" s="252" t="s">
        <v>1</v>
      </c>
      <c r="B2" s="253" t="s">
        <v>2</v>
      </c>
      <c r="C2" s="249" t="s">
        <v>3</v>
      </c>
      <c r="D2" s="249"/>
      <c r="E2" s="249"/>
      <c r="F2" s="249"/>
      <c r="G2" s="250"/>
      <c r="H2" s="248" t="s">
        <v>4</v>
      </c>
      <c r="I2" s="249"/>
      <c r="J2" s="249"/>
      <c r="K2" s="249"/>
      <c r="L2" s="250"/>
      <c r="M2" s="248" t="s">
        <v>5</v>
      </c>
      <c r="N2" s="249"/>
      <c r="O2" s="249"/>
      <c r="P2" s="249"/>
      <c r="Q2" s="250"/>
      <c r="R2" s="248" t="s">
        <v>106</v>
      </c>
      <c r="S2" s="249"/>
      <c r="T2" s="249"/>
      <c r="U2" s="249"/>
      <c r="V2" s="250"/>
    </row>
    <row r="3" spans="1:22" ht="66.75" customHeight="1">
      <c r="A3" s="252"/>
      <c r="B3" s="253"/>
      <c r="C3" s="77" t="s">
        <v>6</v>
      </c>
      <c r="D3" s="78" t="s">
        <v>7</v>
      </c>
      <c r="E3" s="88" t="s">
        <v>8</v>
      </c>
      <c r="F3" s="89" t="s">
        <v>9</v>
      </c>
      <c r="G3" s="65" t="s">
        <v>94</v>
      </c>
      <c r="H3" s="27" t="s">
        <v>6</v>
      </c>
      <c r="I3" s="25" t="s">
        <v>7</v>
      </c>
      <c r="J3" s="63" t="s">
        <v>8</v>
      </c>
      <c r="K3" s="89" t="s">
        <v>9</v>
      </c>
      <c r="L3" s="26" t="s">
        <v>94</v>
      </c>
      <c r="M3" s="27" t="s">
        <v>6</v>
      </c>
      <c r="N3" s="78" t="s">
        <v>7</v>
      </c>
      <c r="O3" s="88" t="s">
        <v>8</v>
      </c>
      <c r="P3" s="89" t="s">
        <v>9</v>
      </c>
      <c r="Q3" s="26" t="s">
        <v>94</v>
      </c>
      <c r="R3" s="106" t="s">
        <v>107</v>
      </c>
      <c r="S3" s="78" t="s">
        <v>108</v>
      </c>
      <c r="T3" s="88" t="s">
        <v>105</v>
      </c>
      <c r="U3" s="89" t="s">
        <v>109</v>
      </c>
      <c r="V3" s="26" t="s">
        <v>94</v>
      </c>
    </row>
    <row r="4" spans="1:22" ht="21.75">
      <c r="A4" s="28" t="s">
        <v>11</v>
      </c>
      <c r="B4" s="29"/>
      <c r="C4" s="79"/>
      <c r="D4" s="79"/>
      <c r="E4" s="92"/>
      <c r="F4" s="92"/>
      <c r="G4" s="68"/>
      <c r="H4" s="107"/>
      <c r="I4" s="75"/>
      <c r="J4" s="108"/>
      <c r="K4" s="92"/>
      <c r="L4" s="73"/>
      <c r="M4" s="107"/>
      <c r="N4" s="79"/>
      <c r="O4" s="92"/>
      <c r="P4" s="92"/>
      <c r="Q4" s="73"/>
      <c r="R4" s="223"/>
      <c r="S4" s="224"/>
      <c r="T4" s="225"/>
      <c r="U4" s="225"/>
      <c r="V4" s="226"/>
    </row>
    <row r="5" spans="1:22" ht="21.75">
      <c r="A5" s="30" t="s">
        <v>11</v>
      </c>
      <c r="B5" s="31" t="s">
        <v>12</v>
      </c>
      <c r="C5" s="80" t="s">
        <v>13</v>
      </c>
      <c r="D5" s="80" t="s">
        <v>13</v>
      </c>
      <c r="E5" s="90" t="s">
        <v>13</v>
      </c>
      <c r="F5" s="90" t="s">
        <v>13</v>
      </c>
      <c r="G5" s="66">
        <v>0</v>
      </c>
      <c r="H5" s="47">
        <v>7066</v>
      </c>
      <c r="I5" s="47">
        <v>20960</v>
      </c>
      <c r="J5" s="51">
        <v>1164.4444444444443</v>
      </c>
      <c r="K5" s="90" t="s">
        <v>13</v>
      </c>
      <c r="L5" s="66">
        <f>SUM(J5,K6:K7)</f>
        <v>1164.4444444444443</v>
      </c>
      <c r="M5" s="52">
        <v>6077</v>
      </c>
      <c r="N5" s="83">
        <v>18798</v>
      </c>
      <c r="O5" s="94">
        <v>1044.3333333333333</v>
      </c>
      <c r="P5" s="90" t="s">
        <v>13</v>
      </c>
      <c r="Q5" s="66">
        <v>1044.3333333333333</v>
      </c>
      <c r="R5" s="227">
        <f>SUM(C5,H5,M5)</f>
        <v>13143</v>
      </c>
      <c r="S5" s="193">
        <f>SUM(D5,I5,N5)</f>
        <v>39758</v>
      </c>
      <c r="T5" s="194">
        <f>S5/36</f>
        <v>1104.388888888889</v>
      </c>
      <c r="U5" s="195" t="s">
        <v>13</v>
      </c>
      <c r="V5" s="196">
        <f>SUM(T5,U6:U7)</f>
        <v>1104.388888888889</v>
      </c>
    </row>
    <row r="6" spans="1:22" ht="21.75">
      <c r="A6" s="30"/>
      <c r="B6" s="31" t="s">
        <v>14</v>
      </c>
      <c r="C6" s="80" t="s">
        <v>13</v>
      </c>
      <c r="D6" s="80" t="s">
        <v>13</v>
      </c>
      <c r="E6" s="90" t="s">
        <v>13</v>
      </c>
      <c r="F6" s="90" t="s">
        <v>13</v>
      </c>
      <c r="G6" s="66">
        <v>0</v>
      </c>
      <c r="H6" s="47" t="s">
        <v>13</v>
      </c>
      <c r="I6" s="47" t="s">
        <v>13</v>
      </c>
      <c r="J6" s="32" t="s">
        <v>13</v>
      </c>
      <c r="K6" s="90" t="s">
        <v>13</v>
      </c>
      <c r="L6" s="66">
        <v>0</v>
      </c>
      <c r="M6" s="33" t="s">
        <v>13</v>
      </c>
      <c r="N6" s="80" t="s">
        <v>13</v>
      </c>
      <c r="O6" s="90" t="s">
        <v>13</v>
      </c>
      <c r="P6" s="90" t="s">
        <v>13</v>
      </c>
      <c r="Q6" s="66">
        <v>0</v>
      </c>
      <c r="R6" s="228" t="s">
        <v>13</v>
      </c>
      <c r="S6" s="229" t="s">
        <v>13</v>
      </c>
      <c r="T6" s="195" t="s">
        <v>13</v>
      </c>
      <c r="U6" s="195" t="s">
        <v>13</v>
      </c>
      <c r="V6" s="196">
        <v>0</v>
      </c>
    </row>
    <row r="7" spans="1:22" ht="22.5" thickBot="1">
      <c r="A7" s="34"/>
      <c r="B7" s="35" t="s">
        <v>15</v>
      </c>
      <c r="C7" s="81" t="s">
        <v>13</v>
      </c>
      <c r="D7" s="81" t="s">
        <v>13</v>
      </c>
      <c r="E7" s="91" t="s">
        <v>13</v>
      </c>
      <c r="F7" s="91" t="s">
        <v>13</v>
      </c>
      <c r="G7" s="67">
        <v>0</v>
      </c>
      <c r="H7" s="109" t="s">
        <v>13</v>
      </c>
      <c r="I7" s="50" t="s">
        <v>13</v>
      </c>
      <c r="J7" s="36" t="s">
        <v>13</v>
      </c>
      <c r="K7" s="91" t="s">
        <v>13</v>
      </c>
      <c r="L7" s="67">
        <v>0</v>
      </c>
      <c r="M7" s="37" t="s">
        <v>13</v>
      </c>
      <c r="N7" s="81" t="s">
        <v>13</v>
      </c>
      <c r="O7" s="91" t="s">
        <v>13</v>
      </c>
      <c r="P7" s="91" t="s">
        <v>13</v>
      </c>
      <c r="Q7" s="67">
        <v>0</v>
      </c>
      <c r="R7" s="230" t="s">
        <v>13</v>
      </c>
      <c r="S7" s="231" t="s">
        <v>13</v>
      </c>
      <c r="T7" s="232" t="s">
        <v>13</v>
      </c>
      <c r="U7" s="232" t="s">
        <v>13</v>
      </c>
      <c r="V7" s="233">
        <v>0</v>
      </c>
    </row>
    <row r="8" spans="1:22" ht="21.75">
      <c r="A8" s="38" t="s">
        <v>95</v>
      </c>
      <c r="B8" s="39"/>
      <c r="C8" s="82"/>
      <c r="D8" s="82"/>
      <c r="E8" s="93"/>
      <c r="F8" s="93"/>
      <c r="G8" s="69"/>
      <c r="H8" s="110"/>
      <c r="I8" s="110"/>
      <c r="J8" s="111"/>
      <c r="K8" s="98"/>
      <c r="L8" s="69"/>
      <c r="M8" s="112"/>
      <c r="N8" s="113"/>
      <c r="O8" s="100"/>
      <c r="P8" s="93"/>
      <c r="Q8" s="69"/>
      <c r="R8" s="234"/>
      <c r="S8" s="235"/>
      <c r="T8" s="236"/>
      <c r="U8" s="237"/>
      <c r="V8" s="238"/>
    </row>
    <row r="9" spans="1:22" ht="21.75">
      <c r="A9" s="30" t="s">
        <v>95</v>
      </c>
      <c r="B9" s="31" t="s">
        <v>12</v>
      </c>
      <c r="C9" s="80" t="s">
        <v>13</v>
      </c>
      <c r="D9" s="80" t="s">
        <v>13</v>
      </c>
      <c r="E9" s="90" t="s">
        <v>13</v>
      </c>
      <c r="F9" s="90" t="s">
        <v>13</v>
      </c>
      <c r="G9" s="66">
        <v>0</v>
      </c>
      <c r="H9" s="47">
        <v>704</v>
      </c>
      <c r="I9" s="47">
        <v>1691</v>
      </c>
      <c r="J9" s="51">
        <v>93.94444444444444</v>
      </c>
      <c r="K9" s="90" t="s">
        <v>13</v>
      </c>
      <c r="L9" s="66">
        <f>SUM(J9,K10:K11)</f>
        <v>93.94444444444444</v>
      </c>
      <c r="M9" s="52">
        <v>747</v>
      </c>
      <c r="N9" s="83">
        <v>2198</v>
      </c>
      <c r="O9" s="94">
        <v>122.11111111111111</v>
      </c>
      <c r="P9" s="90" t="s">
        <v>13</v>
      </c>
      <c r="Q9" s="66">
        <v>122.11111111111111</v>
      </c>
      <c r="R9" s="227">
        <f>SUM(C9,H9,M9)</f>
        <v>1451</v>
      </c>
      <c r="S9" s="193">
        <f>SUM(D9,I9,N9)</f>
        <v>3889</v>
      </c>
      <c r="T9" s="194">
        <f>S9/36</f>
        <v>108.02777777777777</v>
      </c>
      <c r="U9" s="195" t="s">
        <v>13</v>
      </c>
      <c r="V9" s="196">
        <f>SUM(T9,U10:U11)</f>
        <v>108.02777777777777</v>
      </c>
    </row>
    <row r="10" spans="1:22" ht="21.75">
      <c r="A10" s="30"/>
      <c r="B10" s="31" t="s">
        <v>14</v>
      </c>
      <c r="C10" s="80" t="s">
        <v>13</v>
      </c>
      <c r="D10" s="80" t="s">
        <v>13</v>
      </c>
      <c r="E10" s="90" t="s">
        <v>13</v>
      </c>
      <c r="F10" s="90" t="s">
        <v>13</v>
      </c>
      <c r="G10" s="66">
        <v>0</v>
      </c>
      <c r="H10" s="47" t="s">
        <v>13</v>
      </c>
      <c r="I10" s="47" t="s">
        <v>13</v>
      </c>
      <c r="J10" s="32" t="s">
        <v>13</v>
      </c>
      <c r="K10" s="90" t="s">
        <v>13</v>
      </c>
      <c r="L10" s="66">
        <v>0</v>
      </c>
      <c r="M10" s="33" t="s">
        <v>13</v>
      </c>
      <c r="N10" s="80" t="s">
        <v>13</v>
      </c>
      <c r="O10" s="90" t="s">
        <v>13</v>
      </c>
      <c r="P10" s="90" t="s">
        <v>13</v>
      </c>
      <c r="Q10" s="66">
        <v>0</v>
      </c>
      <c r="R10" s="228" t="s">
        <v>13</v>
      </c>
      <c r="S10" s="229" t="s">
        <v>13</v>
      </c>
      <c r="T10" s="195" t="s">
        <v>13</v>
      </c>
      <c r="U10" s="195" t="s">
        <v>13</v>
      </c>
      <c r="V10" s="196">
        <v>0</v>
      </c>
    </row>
    <row r="11" spans="1:22" ht="22.5" thickBot="1">
      <c r="A11" s="34"/>
      <c r="B11" s="35" t="s">
        <v>15</v>
      </c>
      <c r="C11" s="81" t="s">
        <v>13</v>
      </c>
      <c r="D11" s="81" t="s">
        <v>13</v>
      </c>
      <c r="E11" s="91" t="s">
        <v>13</v>
      </c>
      <c r="F11" s="91" t="s">
        <v>13</v>
      </c>
      <c r="G11" s="67">
        <v>0</v>
      </c>
      <c r="H11" s="109" t="s">
        <v>13</v>
      </c>
      <c r="I11" s="50" t="s">
        <v>13</v>
      </c>
      <c r="J11" s="36" t="s">
        <v>13</v>
      </c>
      <c r="K11" s="91" t="s">
        <v>13</v>
      </c>
      <c r="L11" s="67">
        <v>0</v>
      </c>
      <c r="M11" s="37" t="s">
        <v>13</v>
      </c>
      <c r="N11" s="81" t="s">
        <v>13</v>
      </c>
      <c r="O11" s="91" t="s">
        <v>13</v>
      </c>
      <c r="P11" s="91" t="s">
        <v>13</v>
      </c>
      <c r="Q11" s="67">
        <v>0</v>
      </c>
      <c r="R11" s="230" t="s">
        <v>13</v>
      </c>
      <c r="S11" s="231" t="s">
        <v>13</v>
      </c>
      <c r="T11" s="232" t="s">
        <v>13</v>
      </c>
      <c r="U11" s="232" t="s">
        <v>13</v>
      </c>
      <c r="V11" s="233">
        <v>0</v>
      </c>
    </row>
    <row r="12" spans="1:22" ht="21.75">
      <c r="A12" s="38" t="s">
        <v>16</v>
      </c>
      <c r="B12" s="39"/>
      <c r="C12" s="82"/>
      <c r="D12" s="82"/>
      <c r="E12" s="93"/>
      <c r="F12" s="93"/>
      <c r="G12" s="69"/>
      <c r="H12" s="110"/>
      <c r="I12" s="110"/>
      <c r="J12" s="111"/>
      <c r="K12" s="98"/>
      <c r="L12" s="69"/>
      <c r="M12" s="114"/>
      <c r="N12" s="115"/>
      <c r="O12" s="98"/>
      <c r="P12" s="93"/>
      <c r="Q12" s="69"/>
      <c r="R12" s="239"/>
      <c r="S12" s="240"/>
      <c r="T12" s="241"/>
      <c r="U12" s="237"/>
      <c r="V12" s="238"/>
    </row>
    <row r="13" spans="1:22" ht="21.75">
      <c r="A13" s="30" t="s">
        <v>17</v>
      </c>
      <c r="B13" s="31" t="s">
        <v>12</v>
      </c>
      <c r="C13" s="80" t="s">
        <v>13</v>
      </c>
      <c r="D13" s="80" t="s">
        <v>13</v>
      </c>
      <c r="E13" s="90" t="s">
        <v>13</v>
      </c>
      <c r="F13" s="90" t="s">
        <v>13</v>
      </c>
      <c r="G13" s="66">
        <v>0</v>
      </c>
      <c r="H13" s="47">
        <v>4920</v>
      </c>
      <c r="I13" s="47">
        <v>9771</v>
      </c>
      <c r="J13" s="51">
        <v>542.8333333333334</v>
      </c>
      <c r="K13" s="90" t="s">
        <v>13</v>
      </c>
      <c r="L13" s="66">
        <f>SUM(J13,K14:K15)</f>
        <v>651.8333333333334</v>
      </c>
      <c r="M13" s="52">
        <v>4383</v>
      </c>
      <c r="N13" s="83">
        <v>8182</v>
      </c>
      <c r="O13" s="94">
        <v>454.55555555555554</v>
      </c>
      <c r="P13" s="90" t="s">
        <v>13</v>
      </c>
      <c r="Q13" s="66">
        <v>613.8888888888889</v>
      </c>
      <c r="R13" s="227">
        <f aca="true" t="shared" si="0" ref="R13:S15">SUM(C13,H13,M13)</f>
        <v>9303</v>
      </c>
      <c r="S13" s="193">
        <f t="shared" si="0"/>
        <v>17953</v>
      </c>
      <c r="T13" s="194">
        <f>S13/36</f>
        <v>498.69444444444446</v>
      </c>
      <c r="U13" s="195" t="s">
        <v>13</v>
      </c>
      <c r="V13" s="196">
        <f>SUM(T13,U14:U15)</f>
        <v>632.8611111111111</v>
      </c>
    </row>
    <row r="14" spans="1:22" ht="21.75">
      <c r="A14" s="30"/>
      <c r="B14" s="31" t="s">
        <v>14</v>
      </c>
      <c r="C14" s="80" t="s">
        <v>13</v>
      </c>
      <c r="D14" s="80" t="s">
        <v>13</v>
      </c>
      <c r="E14" s="90" t="s">
        <v>13</v>
      </c>
      <c r="F14" s="90" t="s">
        <v>13</v>
      </c>
      <c r="G14" s="66">
        <v>0</v>
      </c>
      <c r="H14" s="47">
        <v>304</v>
      </c>
      <c r="I14" s="47">
        <v>864</v>
      </c>
      <c r="J14" s="51">
        <v>72</v>
      </c>
      <c r="K14" s="94">
        <v>72</v>
      </c>
      <c r="L14" s="66">
        <v>0</v>
      </c>
      <c r="M14" s="52">
        <v>214</v>
      </c>
      <c r="N14" s="83">
        <v>961</v>
      </c>
      <c r="O14" s="94">
        <v>80.08333333333333</v>
      </c>
      <c r="P14" s="90">
        <v>80.08333333333333</v>
      </c>
      <c r="Q14" s="66">
        <v>0</v>
      </c>
      <c r="R14" s="227">
        <f t="shared" si="0"/>
        <v>518</v>
      </c>
      <c r="S14" s="193">
        <f t="shared" si="0"/>
        <v>1825</v>
      </c>
      <c r="T14" s="194">
        <f>S14/24</f>
        <v>76.04166666666667</v>
      </c>
      <c r="U14" s="195">
        <f>T14*1</f>
        <v>76.04166666666667</v>
      </c>
      <c r="V14" s="196">
        <v>0</v>
      </c>
    </row>
    <row r="15" spans="1:22" ht="22.5" thickBot="1">
      <c r="A15" s="34"/>
      <c r="B15" s="35" t="s">
        <v>15</v>
      </c>
      <c r="C15" s="81" t="s">
        <v>13</v>
      </c>
      <c r="D15" s="81" t="s">
        <v>13</v>
      </c>
      <c r="E15" s="91" t="s">
        <v>13</v>
      </c>
      <c r="F15" s="91" t="s">
        <v>13</v>
      </c>
      <c r="G15" s="67">
        <v>0</v>
      </c>
      <c r="H15" s="109">
        <v>60</v>
      </c>
      <c r="I15" s="50">
        <v>444</v>
      </c>
      <c r="J15" s="53">
        <v>37</v>
      </c>
      <c r="K15" s="97">
        <v>37</v>
      </c>
      <c r="L15" s="67">
        <v>0</v>
      </c>
      <c r="M15" s="116">
        <v>75</v>
      </c>
      <c r="N15" s="101">
        <v>951</v>
      </c>
      <c r="O15" s="97">
        <v>79.25</v>
      </c>
      <c r="P15" s="91">
        <v>79.25</v>
      </c>
      <c r="Q15" s="67">
        <v>0</v>
      </c>
      <c r="R15" s="199">
        <f t="shared" si="0"/>
        <v>135</v>
      </c>
      <c r="S15" s="200">
        <f t="shared" si="0"/>
        <v>1395</v>
      </c>
      <c r="T15" s="201">
        <f>S15/24</f>
        <v>58.125</v>
      </c>
      <c r="U15" s="232">
        <f>T15*1</f>
        <v>58.125</v>
      </c>
      <c r="V15" s="233">
        <v>0</v>
      </c>
    </row>
    <row r="16" spans="1:22" ht="21.75">
      <c r="A16" s="38" t="s">
        <v>96</v>
      </c>
      <c r="B16" s="40"/>
      <c r="C16" s="82"/>
      <c r="D16" s="82"/>
      <c r="E16" s="93"/>
      <c r="F16" s="93"/>
      <c r="G16" s="69"/>
      <c r="H16" s="110"/>
      <c r="I16" s="110"/>
      <c r="J16" s="111"/>
      <c r="K16" s="98"/>
      <c r="L16" s="69"/>
      <c r="M16" s="117"/>
      <c r="N16" s="118"/>
      <c r="O16" s="98"/>
      <c r="P16" s="93"/>
      <c r="Q16" s="69"/>
      <c r="R16" s="234"/>
      <c r="S16" s="235"/>
      <c r="T16" s="241"/>
      <c r="U16" s="237"/>
      <c r="V16" s="238"/>
    </row>
    <row r="17" spans="1:22" ht="21.75">
      <c r="A17" s="30" t="s">
        <v>13</v>
      </c>
      <c r="B17" s="31" t="s">
        <v>12</v>
      </c>
      <c r="C17" s="83">
        <v>186</v>
      </c>
      <c r="D17" s="80">
        <v>382</v>
      </c>
      <c r="E17" s="90">
        <v>21.222222222222232</v>
      </c>
      <c r="F17" s="90" t="s">
        <v>13</v>
      </c>
      <c r="G17" s="66">
        <v>21.222222222222232</v>
      </c>
      <c r="H17" s="47">
        <v>576</v>
      </c>
      <c r="I17" s="47">
        <v>1536</v>
      </c>
      <c r="J17" s="51">
        <v>85.33333333333333</v>
      </c>
      <c r="K17" s="90" t="s">
        <v>13</v>
      </c>
      <c r="L17" s="66">
        <f>SUM(J17,K18:K19)</f>
        <v>85.33333333333333</v>
      </c>
      <c r="M17" s="52">
        <v>240</v>
      </c>
      <c r="N17" s="83">
        <v>480</v>
      </c>
      <c r="O17" s="94">
        <v>26.666666666666668</v>
      </c>
      <c r="P17" s="90" t="s">
        <v>13</v>
      </c>
      <c r="Q17" s="66">
        <v>26.666666666666668</v>
      </c>
      <c r="R17" s="227">
        <f>SUM(C17,H17,M17)</f>
        <v>1002</v>
      </c>
      <c r="S17" s="193">
        <f>SUM(D17,I17,N17)</f>
        <v>2398</v>
      </c>
      <c r="T17" s="194">
        <f>S17/36</f>
        <v>66.61111111111111</v>
      </c>
      <c r="U17" s="195" t="s">
        <v>13</v>
      </c>
      <c r="V17" s="196">
        <f>SUM(T17,U18:U19)</f>
        <v>66.61111111111111</v>
      </c>
    </row>
    <row r="18" spans="1:22" ht="21.75">
      <c r="A18" s="30"/>
      <c r="B18" s="31" t="s">
        <v>14</v>
      </c>
      <c r="C18" s="80" t="s">
        <v>13</v>
      </c>
      <c r="D18" s="80" t="s">
        <v>13</v>
      </c>
      <c r="E18" s="90" t="s">
        <v>13</v>
      </c>
      <c r="F18" s="90" t="s">
        <v>13</v>
      </c>
      <c r="G18" s="66">
        <v>0</v>
      </c>
      <c r="H18" s="47" t="s">
        <v>13</v>
      </c>
      <c r="I18" s="47" t="s">
        <v>13</v>
      </c>
      <c r="J18" s="32" t="s">
        <v>13</v>
      </c>
      <c r="K18" s="90" t="s">
        <v>13</v>
      </c>
      <c r="L18" s="66">
        <v>0</v>
      </c>
      <c r="M18" s="33" t="s">
        <v>13</v>
      </c>
      <c r="N18" s="80" t="s">
        <v>13</v>
      </c>
      <c r="O18" s="90" t="s">
        <v>13</v>
      </c>
      <c r="P18" s="90" t="s">
        <v>13</v>
      </c>
      <c r="Q18" s="66">
        <v>0</v>
      </c>
      <c r="R18" s="228" t="s">
        <v>13</v>
      </c>
      <c r="S18" s="229" t="s">
        <v>13</v>
      </c>
      <c r="T18" s="195" t="s">
        <v>13</v>
      </c>
      <c r="U18" s="195" t="s">
        <v>13</v>
      </c>
      <c r="V18" s="196">
        <v>0</v>
      </c>
    </row>
    <row r="19" spans="1:22" ht="22.5" thickBot="1">
      <c r="A19" s="34"/>
      <c r="B19" s="35" t="s">
        <v>15</v>
      </c>
      <c r="C19" s="81" t="s">
        <v>13</v>
      </c>
      <c r="D19" s="81" t="s">
        <v>13</v>
      </c>
      <c r="E19" s="91" t="s">
        <v>13</v>
      </c>
      <c r="F19" s="91" t="s">
        <v>13</v>
      </c>
      <c r="G19" s="67">
        <v>0</v>
      </c>
      <c r="H19" s="109" t="s">
        <v>13</v>
      </c>
      <c r="I19" s="50" t="s">
        <v>13</v>
      </c>
      <c r="J19" s="36" t="s">
        <v>13</v>
      </c>
      <c r="K19" s="91" t="s">
        <v>13</v>
      </c>
      <c r="L19" s="67">
        <v>0</v>
      </c>
      <c r="M19" s="37" t="s">
        <v>13</v>
      </c>
      <c r="N19" s="81" t="s">
        <v>13</v>
      </c>
      <c r="O19" s="91" t="s">
        <v>13</v>
      </c>
      <c r="P19" s="91" t="s">
        <v>13</v>
      </c>
      <c r="Q19" s="67">
        <v>0</v>
      </c>
      <c r="R19" s="230" t="s">
        <v>13</v>
      </c>
      <c r="S19" s="231" t="s">
        <v>13</v>
      </c>
      <c r="T19" s="232" t="s">
        <v>13</v>
      </c>
      <c r="U19" s="232" t="s">
        <v>13</v>
      </c>
      <c r="V19" s="233">
        <v>0</v>
      </c>
    </row>
    <row r="20" spans="1:22" ht="21.75">
      <c r="A20" s="38" t="s">
        <v>18</v>
      </c>
      <c r="B20" s="40"/>
      <c r="C20" s="82"/>
      <c r="D20" s="82"/>
      <c r="E20" s="93"/>
      <c r="F20" s="93"/>
      <c r="G20" s="69"/>
      <c r="H20" s="110"/>
      <c r="I20" s="110"/>
      <c r="J20" s="111"/>
      <c r="K20" s="98"/>
      <c r="L20" s="69"/>
      <c r="M20" s="117"/>
      <c r="N20" s="118"/>
      <c r="O20" s="98"/>
      <c r="P20" s="93"/>
      <c r="Q20" s="69"/>
      <c r="R20" s="234"/>
      <c r="S20" s="235"/>
      <c r="T20" s="241"/>
      <c r="U20" s="237"/>
      <c r="V20" s="238"/>
    </row>
    <row r="21" spans="1:22" ht="21.75">
      <c r="A21" s="30" t="s">
        <v>19</v>
      </c>
      <c r="B21" s="31" t="s">
        <v>12</v>
      </c>
      <c r="C21" s="83">
        <v>2</v>
      </c>
      <c r="D21" s="80">
        <v>6</v>
      </c>
      <c r="E21" s="90">
        <v>0.3333333333333333</v>
      </c>
      <c r="F21" s="90" t="s">
        <v>13</v>
      </c>
      <c r="G21" s="66">
        <v>0.3333333333333333</v>
      </c>
      <c r="H21" s="47">
        <v>1271</v>
      </c>
      <c r="I21" s="47">
        <v>3772</v>
      </c>
      <c r="J21" s="51">
        <v>209.55555555555554</v>
      </c>
      <c r="K21" s="90" t="s">
        <v>13</v>
      </c>
      <c r="L21" s="66">
        <f>SUM(J21,K22:K23)</f>
        <v>269.40555555555557</v>
      </c>
      <c r="M21" s="52">
        <v>1528</v>
      </c>
      <c r="N21" s="83">
        <v>4584</v>
      </c>
      <c r="O21" s="94">
        <v>254.66666666666666</v>
      </c>
      <c r="P21" s="90" t="s">
        <v>13</v>
      </c>
      <c r="Q21" s="66">
        <v>299.3666666666666</v>
      </c>
      <c r="R21" s="227">
        <f aca="true" t="shared" si="1" ref="R21:S23">SUM(C21,H21,M21)</f>
        <v>2801</v>
      </c>
      <c r="S21" s="193">
        <f t="shared" si="1"/>
        <v>8362</v>
      </c>
      <c r="T21" s="194">
        <f>S21/36</f>
        <v>232.27777777777777</v>
      </c>
      <c r="U21" s="195" t="s">
        <v>13</v>
      </c>
      <c r="V21" s="196">
        <f>SUM(T21,U22:U23)</f>
        <v>284.55277777777775</v>
      </c>
    </row>
    <row r="22" spans="1:22" ht="21.75">
      <c r="A22" s="41"/>
      <c r="B22" s="31" t="s">
        <v>14</v>
      </c>
      <c r="C22" s="80" t="s">
        <v>13</v>
      </c>
      <c r="D22" s="80" t="s">
        <v>13</v>
      </c>
      <c r="E22" s="90" t="s">
        <v>13</v>
      </c>
      <c r="F22" s="90" t="s">
        <v>13</v>
      </c>
      <c r="G22" s="66">
        <v>0</v>
      </c>
      <c r="H22" s="47">
        <v>72</v>
      </c>
      <c r="I22" s="47">
        <v>306</v>
      </c>
      <c r="J22" s="51">
        <v>25.5</v>
      </c>
      <c r="K22" s="94">
        <v>45.9</v>
      </c>
      <c r="L22" s="66">
        <v>0</v>
      </c>
      <c r="M22" s="52">
        <v>25</v>
      </c>
      <c r="N22" s="83">
        <v>165</v>
      </c>
      <c r="O22" s="94">
        <v>13.75</v>
      </c>
      <c r="P22" s="94">
        <v>24.75</v>
      </c>
      <c r="Q22" s="66">
        <v>0</v>
      </c>
      <c r="R22" s="227">
        <f t="shared" si="1"/>
        <v>97</v>
      </c>
      <c r="S22" s="193">
        <f t="shared" si="1"/>
        <v>471</v>
      </c>
      <c r="T22" s="194">
        <f>S22/24</f>
        <v>19.625</v>
      </c>
      <c r="U22" s="195">
        <f>T22*1.8</f>
        <v>35.325</v>
      </c>
      <c r="V22" s="196">
        <v>0</v>
      </c>
    </row>
    <row r="23" spans="1:22" ht="22.5" thickBot="1">
      <c r="A23" s="42"/>
      <c r="B23" s="35" t="s">
        <v>15</v>
      </c>
      <c r="C23" s="81" t="s">
        <v>13</v>
      </c>
      <c r="D23" s="81" t="s">
        <v>13</v>
      </c>
      <c r="E23" s="91" t="s">
        <v>13</v>
      </c>
      <c r="F23" s="91" t="s">
        <v>13</v>
      </c>
      <c r="G23" s="67">
        <v>0</v>
      </c>
      <c r="H23" s="109">
        <v>11</v>
      </c>
      <c r="I23" s="50">
        <v>93</v>
      </c>
      <c r="J23" s="53">
        <v>7.75</v>
      </c>
      <c r="K23" s="97">
        <v>13.950000000000001</v>
      </c>
      <c r="L23" s="67">
        <v>0</v>
      </c>
      <c r="M23" s="116">
        <v>12</v>
      </c>
      <c r="N23" s="101">
        <v>133</v>
      </c>
      <c r="O23" s="97">
        <v>11.083333333333334</v>
      </c>
      <c r="P23" s="97">
        <v>19.950000000000003</v>
      </c>
      <c r="Q23" s="67">
        <v>0</v>
      </c>
      <c r="R23" s="199">
        <f t="shared" si="1"/>
        <v>23</v>
      </c>
      <c r="S23" s="200">
        <f t="shared" si="1"/>
        <v>226</v>
      </c>
      <c r="T23" s="201">
        <f>S23/24</f>
        <v>9.416666666666666</v>
      </c>
      <c r="U23" s="232">
        <f>T23*1.8</f>
        <v>16.95</v>
      </c>
      <c r="V23" s="233">
        <v>0</v>
      </c>
    </row>
    <row r="24" spans="1:22" ht="21.75">
      <c r="A24" s="38" t="s">
        <v>97</v>
      </c>
      <c r="B24" s="40"/>
      <c r="C24" s="82"/>
      <c r="D24" s="82"/>
      <c r="E24" s="93"/>
      <c r="F24" s="93"/>
      <c r="G24" s="69"/>
      <c r="H24" s="110"/>
      <c r="I24" s="110"/>
      <c r="J24" s="111"/>
      <c r="K24" s="98"/>
      <c r="L24" s="69"/>
      <c r="M24" s="117"/>
      <c r="N24" s="118"/>
      <c r="O24" s="98"/>
      <c r="P24" s="93"/>
      <c r="Q24" s="69"/>
      <c r="R24" s="234"/>
      <c r="S24" s="235"/>
      <c r="T24" s="241"/>
      <c r="U24" s="237"/>
      <c r="V24" s="238"/>
    </row>
    <row r="25" spans="1:22" ht="21.75">
      <c r="A25" s="30" t="s">
        <v>97</v>
      </c>
      <c r="B25" s="31" t="s">
        <v>12</v>
      </c>
      <c r="C25" s="80" t="s">
        <v>13</v>
      </c>
      <c r="D25" s="80" t="s">
        <v>13</v>
      </c>
      <c r="E25" s="90" t="s">
        <v>13</v>
      </c>
      <c r="F25" s="90" t="s">
        <v>13</v>
      </c>
      <c r="G25" s="66">
        <v>0</v>
      </c>
      <c r="H25" s="47">
        <v>260</v>
      </c>
      <c r="I25" s="47">
        <v>576</v>
      </c>
      <c r="J25" s="51">
        <v>32</v>
      </c>
      <c r="K25" s="90" t="s">
        <v>13</v>
      </c>
      <c r="L25" s="66">
        <f>SUM(J25,K26:K27)</f>
        <v>32</v>
      </c>
      <c r="M25" s="52">
        <v>82</v>
      </c>
      <c r="N25" s="83">
        <v>246</v>
      </c>
      <c r="O25" s="94">
        <v>13.666666666666666</v>
      </c>
      <c r="P25" s="90" t="s">
        <v>13</v>
      </c>
      <c r="Q25" s="66">
        <v>13.666666666666666</v>
      </c>
      <c r="R25" s="227">
        <f>SUM(C25,H25,M25)</f>
        <v>342</v>
      </c>
      <c r="S25" s="193">
        <f>SUM(D25,I25,N25)</f>
        <v>822</v>
      </c>
      <c r="T25" s="194">
        <f>S25/36</f>
        <v>22.833333333333332</v>
      </c>
      <c r="U25" s="195" t="s">
        <v>13</v>
      </c>
      <c r="V25" s="196">
        <f>SUM(T25,U26:U27)</f>
        <v>22.833333333333332</v>
      </c>
    </row>
    <row r="26" spans="1:22" ht="21.75">
      <c r="A26" s="41"/>
      <c r="B26" s="31" t="s">
        <v>14</v>
      </c>
      <c r="C26" s="80" t="s">
        <v>13</v>
      </c>
      <c r="D26" s="80" t="s">
        <v>13</v>
      </c>
      <c r="E26" s="90" t="s">
        <v>13</v>
      </c>
      <c r="F26" s="90" t="s">
        <v>13</v>
      </c>
      <c r="G26" s="66">
        <v>0</v>
      </c>
      <c r="H26" s="47" t="s">
        <v>13</v>
      </c>
      <c r="I26" s="47" t="s">
        <v>13</v>
      </c>
      <c r="J26" s="32" t="s">
        <v>13</v>
      </c>
      <c r="K26" s="90" t="s">
        <v>13</v>
      </c>
      <c r="L26" s="66">
        <v>0</v>
      </c>
      <c r="M26" s="33" t="s">
        <v>13</v>
      </c>
      <c r="N26" s="80" t="s">
        <v>13</v>
      </c>
      <c r="O26" s="90" t="s">
        <v>13</v>
      </c>
      <c r="P26" s="90" t="s">
        <v>13</v>
      </c>
      <c r="Q26" s="66">
        <v>0</v>
      </c>
      <c r="R26" s="228" t="s">
        <v>13</v>
      </c>
      <c r="S26" s="229" t="s">
        <v>13</v>
      </c>
      <c r="T26" s="195" t="s">
        <v>13</v>
      </c>
      <c r="U26" s="195" t="s">
        <v>13</v>
      </c>
      <c r="V26" s="196">
        <v>0</v>
      </c>
    </row>
    <row r="27" spans="1:22" ht="22.5" thickBot="1">
      <c r="A27" s="42"/>
      <c r="B27" s="35" t="s">
        <v>15</v>
      </c>
      <c r="C27" s="81" t="s">
        <v>13</v>
      </c>
      <c r="D27" s="81" t="s">
        <v>13</v>
      </c>
      <c r="E27" s="91" t="s">
        <v>13</v>
      </c>
      <c r="F27" s="91" t="s">
        <v>13</v>
      </c>
      <c r="G27" s="67">
        <v>0</v>
      </c>
      <c r="H27" s="109" t="s">
        <v>13</v>
      </c>
      <c r="I27" s="50" t="s">
        <v>13</v>
      </c>
      <c r="J27" s="36" t="s">
        <v>13</v>
      </c>
      <c r="K27" s="91" t="s">
        <v>13</v>
      </c>
      <c r="L27" s="67">
        <v>0</v>
      </c>
      <c r="M27" s="37" t="s">
        <v>13</v>
      </c>
      <c r="N27" s="81" t="s">
        <v>13</v>
      </c>
      <c r="O27" s="91" t="s">
        <v>13</v>
      </c>
      <c r="P27" s="91" t="s">
        <v>13</v>
      </c>
      <c r="Q27" s="67">
        <v>0</v>
      </c>
      <c r="R27" s="230" t="s">
        <v>13</v>
      </c>
      <c r="S27" s="231" t="s">
        <v>13</v>
      </c>
      <c r="T27" s="232" t="s">
        <v>13</v>
      </c>
      <c r="U27" s="232" t="s">
        <v>13</v>
      </c>
      <c r="V27" s="233">
        <v>0</v>
      </c>
    </row>
    <row r="28" spans="1:22" ht="21.75">
      <c r="A28" s="38" t="s">
        <v>22</v>
      </c>
      <c r="B28" s="40"/>
      <c r="C28" s="82"/>
      <c r="D28" s="82"/>
      <c r="E28" s="93"/>
      <c r="F28" s="93"/>
      <c r="G28" s="69"/>
      <c r="H28" s="110"/>
      <c r="I28" s="110"/>
      <c r="J28" s="111"/>
      <c r="K28" s="98"/>
      <c r="L28" s="69"/>
      <c r="M28" s="114"/>
      <c r="N28" s="115"/>
      <c r="O28" s="98"/>
      <c r="P28" s="93"/>
      <c r="Q28" s="69"/>
      <c r="R28" s="239"/>
      <c r="S28" s="240"/>
      <c r="T28" s="241"/>
      <c r="U28" s="237"/>
      <c r="V28" s="238"/>
    </row>
    <row r="29" spans="1:22" ht="21.75">
      <c r="A29" s="30" t="s">
        <v>23</v>
      </c>
      <c r="B29" s="31" t="s">
        <v>12</v>
      </c>
      <c r="C29" s="83">
        <v>6</v>
      </c>
      <c r="D29" s="80">
        <v>18</v>
      </c>
      <c r="E29" s="90">
        <v>1</v>
      </c>
      <c r="F29" s="90" t="s">
        <v>13</v>
      </c>
      <c r="G29" s="66">
        <v>1</v>
      </c>
      <c r="H29" s="47">
        <v>760</v>
      </c>
      <c r="I29" s="47">
        <v>2280</v>
      </c>
      <c r="J29" s="51">
        <v>126.66666666666667</v>
      </c>
      <c r="K29" s="90" t="s">
        <v>13</v>
      </c>
      <c r="L29" s="66">
        <f>SUM(J29,K30:K31)</f>
        <v>126.66666666666667</v>
      </c>
      <c r="M29" s="52">
        <v>782</v>
      </c>
      <c r="N29" s="83">
        <v>2346</v>
      </c>
      <c r="O29" s="94">
        <v>130.33333333333334</v>
      </c>
      <c r="P29" s="90" t="s">
        <v>13</v>
      </c>
      <c r="Q29" s="66">
        <v>130.33333333333334</v>
      </c>
      <c r="R29" s="227">
        <f>SUM(C29,H29,M29)</f>
        <v>1548</v>
      </c>
      <c r="S29" s="193">
        <f>SUM(D29,I29,N29)</f>
        <v>4644</v>
      </c>
      <c r="T29" s="194">
        <f>S29/36</f>
        <v>129</v>
      </c>
      <c r="U29" s="195" t="s">
        <v>13</v>
      </c>
      <c r="V29" s="196">
        <f>SUM(T29,U30:U31)</f>
        <v>129</v>
      </c>
    </row>
    <row r="30" spans="1:22" ht="21.75">
      <c r="A30" s="41"/>
      <c r="B30" s="31" t="s">
        <v>14</v>
      </c>
      <c r="C30" s="80" t="s">
        <v>13</v>
      </c>
      <c r="D30" s="80" t="s">
        <v>13</v>
      </c>
      <c r="E30" s="90" t="s">
        <v>13</v>
      </c>
      <c r="F30" s="90" t="s">
        <v>13</v>
      </c>
      <c r="G30" s="66">
        <v>0</v>
      </c>
      <c r="H30" s="47" t="s">
        <v>13</v>
      </c>
      <c r="I30" s="47" t="s">
        <v>13</v>
      </c>
      <c r="J30" s="32" t="s">
        <v>13</v>
      </c>
      <c r="K30" s="90" t="s">
        <v>13</v>
      </c>
      <c r="L30" s="66">
        <v>0</v>
      </c>
      <c r="M30" s="33" t="s">
        <v>13</v>
      </c>
      <c r="N30" s="80" t="s">
        <v>13</v>
      </c>
      <c r="O30" s="90" t="s">
        <v>13</v>
      </c>
      <c r="P30" s="90" t="s">
        <v>13</v>
      </c>
      <c r="Q30" s="66">
        <v>0</v>
      </c>
      <c r="R30" s="228" t="s">
        <v>13</v>
      </c>
      <c r="S30" s="229" t="s">
        <v>13</v>
      </c>
      <c r="T30" s="195" t="s">
        <v>13</v>
      </c>
      <c r="U30" s="195" t="s">
        <v>13</v>
      </c>
      <c r="V30" s="196">
        <v>0</v>
      </c>
    </row>
    <row r="31" spans="1:22" ht="21.75">
      <c r="A31" s="41"/>
      <c r="B31" s="31" t="s">
        <v>15</v>
      </c>
      <c r="C31" s="80" t="s">
        <v>13</v>
      </c>
      <c r="D31" s="80" t="s">
        <v>13</v>
      </c>
      <c r="E31" s="90" t="s">
        <v>13</v>
      </c>
      <c r="F31" s="90" t="s">
        <v>13</v>
      </c>
      <c r="G31" s="66">
        <v>0</v>
      </c>
      <c r="H31" s="47" t="s">
        <v>13</v>
      </c>
      <c r="I31" s="47" t="s">
        <v>13</v>
      </c>
      <c r="J31" s="32" t="s">
        <v>13</v>
      </c>
      <c r="K31" s="90" t="s">
        <v>13</v>
      </c>
      <c r="L31" s="66">
        <v>0</v>
      </c>
      <c r="M31" s="33" t="s">
        <v>13</v>
      </c>
      <c r="N31" s="80" t="s">
        <v>13</v>
      </c>
      <c r="O31" s="90" t="s">
        <v>13</v>
      </c>
      <c r="P31" s="90" t="s">
        <v>13</v>
      </c>
      <c r="Q31" s="66">
        <v>0</v>
      </c>
      <c r="R31" s="228" t="s">
        <v>13</v>
      </c>
      <c r="S31" s="229" t="s">
        <v>13</v>
      </c>
      <c r="T31" s="195" t="s">
        <v>13</v>
      </c>
      <c r="U31" s="195" t="s">
        <v>13</v>
      </c>
      <c r="V31" s="196">
        <v>0</v>
      </c>
    </row>
    <row r="32" spans="1:22" ht="21.75">
      <c r="A32" s="30" t="s">
        <v>24</v>
      </c>
      <c r="B32" s="31" t="s">
        <v>12</v>
      </c>
      <c r="C32" s="83">
        <v>4</v>
      </c>
      <c r="D32" s="80">
        <v>12</v>
      </c>
      <c r="E32" s="90">
        <v>0.6666666666666666</v>
      </c>
      <c r="F32" s="90" t="s">
        <v>13</v>
      </c>
      <c r="G32" s="66">
        <v>0.6666666666666666</v>
      </c>
      <c r="H32" s="47">
        <v>2807</v>
      </c>
      <c r="I32" s="47">
        <v>6375</v>
      </c>
      <c r="J32" s="51">
        <v>354.1666666666667</v>
      </c>
      <c r="K32" s="90" t="s">
        <v>13</v>
      </c>
      <c r="L32" s="66">
        <f>SUM(J32,K33:K34)</f>
        <v>358.2166666666667</v>
      </c>
      <c r="M32" s="52">
        <v>3011</v>
      </c>
      <c r="N32" s="83">
        <v>7298</v>
      </c>
      <c r="O32" s="94">
        <v>405.44444444444446</v>
      </c>
      <c r="P32" s="90" t="s">
        <v>13</v>
      </c>
      <c r="Q32" s="66">
        <v>408.44444444444446</v>
      </c>
      <c r="R32" s="227">
        <f>SUM(C32,H32,M32)</f>
        <v>5822</v>
      </c>
      <c r="S32" s="193">
        <f>SUM(D32,I32,N32)</f>
        <v>13685</v>
      </c>
      <c r="T32" s="194">
        <f>S32/36</f>
        <v>380.1388888888889</v>
      </c>
      <c r="U32" s="195" t="s">
        <v>13</v>
      </c>
      <c r="V32" s="196">
        <f>SUM(T32,U33:U34)</f>
        <v>383.6638888888889</v>
      </c>
    </row>
    <row r="33" spans="1:22" ht="21.75">
      <c r="A33" s="41"/>
      <c r="B33" s="31" t="s">
        <v>14</v>
      </c>
      <c r="C33" s="80" t="s">
        <v>13</v>
      </c>
      <c r="D33" s="80" t="s">
        <v>13</v>
      </c>
      <c r="E33" s="90" t="s">
        <v>13</v>
      </c>
      <c r="F33" s="90" t="s">
        <v>13</v>
      </c>
      <c r="G33" s="66">
        <v>0</v>
      </c>
      <c r="H33" s="47">
        <v>9</v>
      </c>
      <c r="I33" s="47">
        <v>27</v>
      </c>
      <c r="J33" s="51">
        <v>2.25</v>
      </c>
      <c r="K33" s="94">
        <v>4.05</v>
      </c>
      <c r="L33" s="66">
        <v>0</v>
      </c>
      <c r="M33" s="52">
        <v>7</v>
      </c>
      <c r="N33" s="83">
        <v>20</v>
      </c>
      <c r="O33" s="94">
        <v>1.6666666666666667</v>
      </c>
      <c r="P33" s="90">
        <v>3</v>
      </c>
      <c r="Q33" s="66"/>
      <c r="R33" s="227">
        <f>SUM(C33,H33,M33)</f>
        <v>16</v>
      </c>
      <c r="S33" s="193">
        <f>SUM(D33,I33,N33)</f>
        <v>47</v>
      </c>
      <c r="T33" s="194">
        <f>S33/24</f>
        <v>1.9583333333333333</v>
      </c>
      <c r="U33" s="195">
        <f>T33*1.8</f>
        <v>3.525</v>
      </c>
      <c r="V33" s="196"/>
    </row>
    <row r="34" spans="1:22" ht="21.75">
      <c r="A34" s="41"/>
      <c r="B34" s="31" t="s">
        <v>15</v>
      </c>
      <c r="C34" s="80" t="s">
        <v>13</v>
      </c>
      <c r="D34" s="80" t="s">
        <v>13</v>
      </c>
      <c r="E34" s="90" t="s">
        <v>13</v>
      </c>
      <c r="F34" s="90" t="s">
        <v>13</v>
      </c>
      <c r="G34" s="66">
        <v>0</v>
      </c>
      <c r="H34" s="47" t="s">
        <v>13</v>
      </c>
      <c r="I34" s="47" t="s">
        <v>13</v>
      </c>
      <c r="J34" s="32" t="s">
        <v>13</v>
      </c>
      <c r="K34" s="90" t="s">
        <v>13</v>
      </c>
      <c r="L34" s="66">
        <v>0</v>
      </c>
      <c r="M34" s="33" t="s">
        <v>13</v>
      </c>
      <c r="N34" s="80" t="s">
        <v>13</v>
      </c>
      <c r="O34" s="90" t="s">
        <v>13</v>
      </c>
      <c r="P34" s="90" t="s">
        <v>13</v>
      </c>
      <c r="Q34" s="66">
        <v>0</v>
      </c>
      <c r="R34" s="228" t="s">
        <v>13</v>
      </c>
      <c r="S34" s="229" t="s">
        <v>13</v>
      </c>
      <c r="T34" s="195" t="s">
        <v>13</v>
      </c>
      <c r="U34" s="195" t="s">
        <v>13</v>
      </c>
      <c r="V34" s="196">
        <v>0</v>
      </c>
    </row>
    <row r="35" spans="1:22" ht="21.75">
      <c r="A35" s="30" t="s">
        <v>25</v>
      </c>
      <c r="B35" s="31" t="s">
        <v>12</v>
      </c>
      <c r="C35" s="80" t="s">
        <v>13</v>
      </c>
      <c r="D35" s="80" t="s">
        <v>13</v>
      </c>
      <c r="E35" s="90" t="s">
        <v>13</v>
      </c>
      <c r="F35" s="90" t="s">
        <v>13</v>
      </c>
      <c r="G35" s="66">
        <v>0</v>
      </c>
      <c r="H35" s="47">
        <v>7</v>
      </c>
      <c r="I35" s="47">
        <v>14</v>
      </c>
      <c r="J35" s="51">
        <v>0.7777777777777778</v>
      </c>
      <c r="K35" s="90" t="s">
        <v>13</v>
      </c>
      <c r="L35" s="66">
        <f>SUM(J35,K36:K37)</f>
        <v>0.7777777777777778</v>
      </c>
      <c r="M35" s="52">
        <v>35</v>
      </c>
      <c r="N35" s="83">
        <v>49</v>
      </c>
      <c r="O35" s="94">
        <v>2.7222222222222223</v>
      </c>
      <c r="P35" s="90" t="s">
        <v>13</v>
      </c>
      <c r="Q35" s="66">
        <v>2.7222222222222223</v>
      </c>
      <c r="R35" s="227">
        <f>SUM(C35,H35,M35)</f>
        <v>42</v>
      </c>
      <c r="S35" s="193">
        <f>SUM(D35,I35,N35)</f>
        <v>63</v>
      </c>
      <c r="T35" s="194">
        <f>S35/36</f>
        <v>1.75</v>
      </c>
      <c r="U35" s="195" t="s">
        <v>13</v>
      </c>
      <c r="V35" s="196">
        <f>SUM(T35,U36:U37)</f>
        <v>1.75</v>
      </c>
    </row>
    <row r="36" spans="1:22" ht="21.75">
      <c r="A36" s="41"/>
      <c r="B36" s="31" t="s">
        <v>14</v>
      </c>
      <c r="C36" s="80" t="s">
        <v>13</v>
      </c>
      <c r="D36" s="80" t="s">
        <v>13</v>
      </c>
      <c r="E36" s="90" t="s">
        <v>13</v>
      </c>
      <c r="F36" s="90" t="s">
        <v>13</v>
      </c>
      <c r="G36" s="66">
        <v>0</v>
      </c>
      <c r="H36" s="47" t="s">
        <v>13</v>
      </c>
      <c r="I36" s="47" t="s">
        <v>13</v>
      </c>
      <c r="J36" s="32" t="s">
        <v>13</v>
      </c>
      <c r="K36" s="90" t="s">
        <v>13</v>
      </c>
      <c r="L36" s="66">
        <v>0</v>
      </c>
      <c r="M36" s="33" t="s">
        <v>13</v>
      </c>
      <c r="N36" s="80" t="s">
        <v>13</v>
      </c>
      <c r="O36" s="90" t="s">
        <v>13</v>
      </c>
      <c r="P36" s="90" t="s">
        <v>13</v>
      </c>
      <c r="Q36" s="66">
        <v>0</v>
      </c>
      <c r="R36" s="228" t="s">
        <v>13</v>
      </c>
      <c r="S36" s="229" t="s">
        <v>13</v>
      </c>
      <c r="T36" s="195" t="s">
        <v>13</v>
      </c>
      <c r="U36" s="195" t="s">
        <v>13</v>
      </c>
      <c r="V36" s="196">
        <v>0</v>
      </c>
    </row>
    <row r="37" spans="1:22" ht="21.75">
      <c r="A37" s="41"/>
      <c r="B37" s="31" t="s">
        <v>15</v>
      </c>
      <c r="C37" s="80" t="s">
        <v>13</v>
      </c>
      <c r="D37" s="80" t="s">
        <v>13</v>
      </c>
      <c r="E37" s="90" t="s">
        <v>13</v>
      </c>
      <c r="F37" s="90" t="s">
        <v>13</v>
      </c>
      <c r="G37" s="66">
        <v>0</v>
      </c>
      <c r="H37" s="47" t="s">
        <v>13</v>
      </c>
      <c r="I37" s="47" t="s">
        <v>13</v>
      </c>
      <c r="J37" s="32" t="s">
        <v>13</v>
      </c>
      <c r="K37" s="90" t="s">
        <v>13</v>
      </c>
      <c r="L37" s="66">
        <v>0</v>
      </c>
      <c r="M37" s="33" t="s">
        <v>13</v>
      </c>
      <c r="N37" s="80" t="s">
        <v>13</v>
      </c>
      <c r="O37" s="90" t="s">
        <v>13</v>
      </c>
      <c r="P37" s="90" t="s">
        <v>13</v>
      </c>
      <c r="Q37" s="66">
        <v>0</v>
      </c>
      <c r="R37" s="228" t="s">
        <v>13</v>
      </c>
      <c r="S37" s="229" t="s">
        <v>13</v>
      </c>
      <c r="T37" s="195" t="s">
        <v>13</v>
      </c>
      <c r="U37" s="195" t="s">
        <v>13</v>
      </c>
      <c r="V37" s="196">
        <v>0</v>
      </c>
    </row>
    <row r="38" spans="1:22" ht="21.75">
      <c r="A38" s="30" t="s">
        <v>26</v>
      </c>
      <c r="B38" s="31" t="s">
        <v>12</v>
      </c>
      <c r="C38" s="83">
        <v>9</v>
      </c>
      <c r="D38" s="80">
        <v>22</v>
      </c>
      <c r="E38" s="90">
        <v>1.2222222222222223</v>
      </c>
      <c r="F38" s="90"/>
      <c r="G38" s="66">
        <v>1.2222222222222223</v>
      </c>
      <c r="H38" s="47">
        <v>1004</v>
      </c>
      <c r="I38" s="47">
        <v>2857</v>
      </c>
      <c r="J38" s="51">
        <v>158.72222222222223</v>
      </c>
      <c r="K38" s="90" t="s">
        <v>13</v>
      </c>
      <c r="L38" s="66">
        <f>SUM(J38,K39:K40)</f>
        <v>355.6722222222222</v>
      </c>
      <c r="M38" s="52">
        <v>1115</v>
      </c>
      <c r="N38" s="83">
        <v>3141</v>
      </c>
      <c r="O38" s="94">
        <v>174.5</v>
      </c>
      <c r="P38" s="90" t="s">
        <v>13</v>
      </c>
      <c r="Q38" s="66">
        <v>293.75</v>
      </c>
      <c r="R38" s="227">
        <f aca="true" t="shared" si="2" ref="R38:S44">SUM(C38,H38,M38)</f>
        <v>2128</v>
      </c>
      <c r="S38" s="193">
        <f t="shared" si="2"/>
        <v>6020</v>
      </c>
      <c r="T38" s="194">
        <f>S38/36</f>
        <v>167.22222222222223</v>
      </c>
      <c r="U38" s="195" t="s">
        <v>13</v>
      </c>
      <c r="V38" s="196">
        <f>SUM(T38,U39:U40)</f>
        <v>325.3222222222222</v>
      </c>
    </row>
    <row r="39" spans="1:22" ht="21.75">
      <c r="A39" s="41"/>
      <c r="B39" s="31" t="s">
        <v>14</v>
      </c>
      <c r="C39" s="80" t="s">
        <v>13</v>
      </c>
      <c r="D39" s="80" t="s">
        <v>13</v>
      </c>
      <c r="E39" s="90" t="s">
        <v>13</v>
      </c>
      <c r="F39" s="90" t="s">
        <v>13</v>
      </c>
      <c r="G39" s="66">
        <v>0</v>
      </c>
      <c r="H39" s="47">
        <v>23</v>
      </c>
      <c r="I39" s="47">
        <v>78</v>
      </c>
      <c r="J39" s="51">
        <v>6.5</v>
      </c>
      <c r="K39" s="94">
        <v>11.700000000000001</v>
      </c>
      <c r="L39" s="66">
        <v>0</v>
      </c>
      <c r="M39" s="52">
        <v>1</v>
      </c>
      <c r="N39" s="83">
        <v>3</v>
      </c>
      <c r="O39" s="94">
        <v>0.25</v>
      </c>
      <c r="P39" s="90">
        <v>0.45</v>
      </c>
      <c r="Q39" s="66">
        <v>0</v>
      </c>
      <c r="R39" s="227">
        <f t="shared" si="2"/>
        <v>24</v>
      </c>
      <c r="S39" s="193">
        <f t="shared" si="2"/>
        <v>81</v>
      </c>
      <c r="T39" s="194">
        <f>S39/24</f>
        <v>3.375</v>
      </c>
      <c r="U39" s="195">
        <f>T39*1.8</f>
        <v>6.075</v>
      </c>
      <c r="V39" s="196">
        <v>0</v>
      </c>
    </row>
    <row r="40" spans="1:22" ht="21.75">
      <c r="A40" s="41"/>
      <c r="B40" s="31" t="s">
        <v>15</v>
      </c>
      <c r="C40" s="80" t="s">
        <v>13</v>
      </c>
      <c r="D40" s="80" t="s">
        <v>13</v>
      </c>
      <c r="E40" s="90" t="s">
        <v>13</v>
      </c>
      <c r="F40" s="90" t="s">
        <v>13</v>
      </c>
      <c r="G40" s="66">
        <v>0</v>
      </c>
      <c r="H40" s="47">
        <v>94</v>
      </c>
      <c r="I40" s="47">
        <v>1235</v>
      </c>
      <c r="J40" s="51">
        <v>102.91666666666667</v>
      </c>
      <c r="K40" s="94">
        <v>185.25</v>
      </c>
      <c r="L40" s="66">
        <v>0</v>
      </c>
      <c r="M40" s="52">
        <v>25</v>
      </c>
      <c r="N40" s="83">
        <v>792</v>
      </c>
      <c r="O40" s="94">
        <v>66</v>
      </c>
      <c r="P40" s="90">
        <v>118.8</v>
      </c>
      <c r="Q40" s="66">
        <v>0</v>
      </c>
      <c r="R40" s="227">
        <f t="shared" si="2"/>
        <v>119</v>
      </c>
      <c r="S40" s="193">
        <f t="shared" si="2"/>
        <v>2027</v>
      </c>
      <c r="T40" s="194">
        <f>S40/24</f>
        <v>84.45833333333333</v>
      </c>
      <c r="U40" s="195">
        <f>T40*1.8</f>
        <v>152.025</v>
      </c>
      <c r="V40" s="196">
        <v>0</v>
      </c>
    </row>
    <row r="41" spans="1:22" ht="21.75">
      <c r="A41" s="30" t="s">
        <v>27</v>
      </c>
      <c r="B41" s="31" t="s">
        <v>12</v>
      </c>
      <c r="C41" s="83">
        <v>1435</v>
      </c>
      <c r="D41" s="80">
        <v>4305</v>
      </c>
      <c r="E41" s="90">
        <v>239.16666666666666</v>
      </c>
      <c r="F41" s="90"/>
      <c r="G41" s="66">
        <v>253.26666666666665</v>
      </c>
      <c r="H41" s="47">
        <v>12629</v>
      </c>
      <c r="I41" s="47">
        <v>37754</v>
      </c>
      <c r="J41" s="51">
        <v>2097.4444444444443</v>
      </c>
      <c r="K41" s="94"/>
      <c r="L41" s="66">
        <f>SUM(J41,K42:K43)</f>
        <v>2203.6444444444446</v>
      </c>
      <c r="M41" s="52">
        <v>11802</v>
      </c>
      <c r="N41" s="83">
        <v>35254</v>
      </c>
      <c r="O41" s="94">
        <v>1958.5555555555557</v>
      </c>
      <c r="P41" s="90" t="s">
        <v>13</v>
      </c>
      <c r="Q41" s="66">
        <v>2070.605555555556</v>
      </c>
      <c r="R41" s="227">
        <f t="shared" si="2"/>
        <v>25866</v>
      </c>
      <c r="S41" s="193">
        <f t="shared" si="2"/>
        <v>77313</v>
      </c>
      <c r="T41" s="194">
        <f>S41/36</f>
        <v>2147.5833333333335</v>
      </c>
      <c r="U41" s="195" t="s">
        <v>13</v>
      </c>
      <c r="V41" s="196">
        <f>SUM(T41,U42:U43)</f>
        <v>2263.758333333333</v>
      </c>
    </row>
    <row r="42" spans="1:22" ht="21.75">
      <c r="A42" s="41"/>
      <c r="B42" s="31" t="s">
        <v>14</v>
      </c>
      <c r="C42" s="80" t="s">
        <v>13</v>
      </c>
      <c r="D42" s="80" t="s">
        <v>13</v>
      </c>
      <c r="E42" s="90" t="s">
        <v>13</v>
      </c>
      <c r="F42" s="90" t="s">
        <v>13</v>
      </c>
      <c r="G42" s="66">
        <v>0</v>
      </c>
      <c r="H42" s="47">
        <v>166</v>
      </c>
      <c r="I42" s="47">
        <v>372</v>
      </c>
      <c r="J42" s="51">
        <v>31</v>
      </c>
      <c r="K42" s="94">
        <v>55.800000000000004</v>
      </c>
      <c r="L42" s="66">
        <v>0</v>
      </c>
      <c r="M42" s="52">
        <v>59</v>
      </c>
      <c r="N42" s="83">
        <v>136</v>
      </c>
      <c r="O42" s="94">
        <v>11.333333333333334</v>
      </c>
      <c r="P42" s="90">
        <v>20.400000000000002</v>
      </c>
      <c r="Q42" s="66">
        <v>0</v>
      </c>
      <c r="R42" s="227">
        <f t="shared" si="2"/>
        <v>225</v>
      </c>
      <c r="S42" s="193">
        <f t="shared" si="2"/>
        <v>508</v>
      </c>
      <c r="T42" s="194">
        <f>S42/24</f>
        <v>21.166666666666668</v>
      </c>
      <c r="U42" s="195">
        <f>T42*1.8</f>
        <v>38.1</v>
      </c>
      <c r="V42" s="196">
        <v>0</v>
      </c>
    </row>
    <row r="43" spans="1:22" ht="21.75">
      <c r="A43" s="41"/>
      <c r="B43" s="31" t="s">
        <v>15</v>
      </c>
      <c r="C43" s="83">
        <v>34</v>
      </c>
      <c r="D43" s="80">
        <v>94</v>
      </c>
      <c r="E43" s="90">
        <v>7.833333333333333</v>
      </c>
      <c r="F43" s="90">
        <v>14.1</v>
      </c>
      <c r="G43" s="66"/>
      <c r="H43" s="47">
        <v>168</v>
      </c>
      <c r="I43" s="47">
        <v>336</v>
      </c>
      <c r="J43" s="51">
        <v>28</v>
      </c>
      <c r="K43" s="94">
        <v>50.4</v>
      </c>
      <c r="L43" s="66">
        <v>0</v>
      </c>
      <c r="M43" s="52">
        <v>220</v>
      </c>
      <c r="N43" s="83">
        <v>611</v>
      </c>
      <c r="O43" s="94">
        <v>50.916666666666664</v>
      </c>
      <c r="P43" s="90">
        <v>91.64999999999999</v>
      </c>
      <c r="Q43" s="66">
        <v>0</v>
      </c>
      <c r="R43" s="227">
        <f t="shared" si="2"/>
        <v>422</v>
      </c>
      <c r="S43" s="193">
        <f t="shared" si="2"/>
        <v>1041</v>
      </c>
      <c r="T43" s="194">
        <f>S43/24</f>
        <v>43.375</v>
      </c>
      <c r="U43" s="195">
        <f>T43*1.8</f>
        <v>78.075</v>
      </c>
      <c r="V43" s="196">
        <v>0</v>
      </c>
    </row>
    <row r="44" spans="1:22" ht="21.75">
      <c r="A44" s="30" t="s">
        <v>28</v>
      </c>
      <c r="B44" s="31" t="s">
        <v>12</v>
      </c>
      <c r="C44" s="80" t="s">
        <v>13</v>
      </c>
      <c r="D44" s="80" t="s">
        <v>13</v>
      </c>
      <c r="E44" s="90" t="s">
        <v>13</v>
      </c>
      <c r="F44" s="90" t="s">
        <v>13</v>
      </c>
      <c r="G44" s="66">
        <v>0</v>
      </c>
      <c r="H44" s="47">
        <v>1748</v>
      </c>
      <c r="I44" s="47">
        <v>5244</v>
      </c>
      <c r="J44" s="51">
        <v>291.3333333333333</v>
      </c>
      <c r="K44" s="94"/>
      <c r="L44" s="66">
        <f>SUM(J44,K45:K46)</f>
        <v>291.3333333333333</v>
      </c>
      <c r="M44" s="52">
        <v>1595</v>
      </c>
      <c r="N44" s="83">
        <v>4785</v>
      </c>
      <c r="O44" s="94">
        <v>265.8333333333333</v>
      </c>
      <c r="P44" s="90" t="s">
        <v>13</v>
      </c>
      <c r="Q44" s="66">
        <v>265.8333333333333</v>
      </c>
      <c r="R44" s="227">
        <f t="shared" si="2"/>
        <v>3343</v>
      </c>
      <c r="S44" s="193">
        <f t="shared" si="2"/>
        <v>10029</v>
      </c>
      <c r="T44" s="194">
        <f>S44/36</f>
        <v>278.5833333333333</v>
      </c>
      <c r="U44" s="195" t="s">
        <v>13</v>
      </c>
      <c r="V44" s="196">
        <f>SUM(T44,U45:U46)</f>
        <v>278.5833333333333</v>
      </c>
    </row>
    <row r="45" spans="1:22" ht="21.75">
      <c r="A45" s="41"/>
      <c r="B45" s="31" t="s">
        <v>14</v>
      </c>
      <c r="C45" s="80" t="s">
        <v>13</v>
      </c>
      <c r="D45" s="80" t="s">
        <v>13</v>
      </c>
      <c r="E45" s="90" t="s">
        <v>13</v>
      </c>
      <c r="F45" s="90" t="s">
        <v>13</v>
      </c>
      <c r="G45" s="66">
        <v>0</v>
      </c>
      <c r="H45" s="47" t="s">
        <v>13</v>
      </c>
      <c r="I45" s="47" t="s">
        <v>13</v>
      </c>
      <c r="J45" s="32" t="s">
        <v>13</v>
      </c>
      <c r="K45" s="90" t="s">
        <v>13</v>
      </c>
      <c r="L45" s="66">
        <v>0</v>
      </c>
      <c r="M45" s="33" t="s">
        <v>13</v>
      </c>
      <c r="N45" s="80" t="s">
        <v>13</v>
      </c>
      <c r="O45" s="90" t="s">
        <v>13</v>
      </c>
      <c r="P45" s="90" t="s">
        <v>13</v>
      </c>
      <c r="Q45" s="66">
        <v>0</v>
      </c>
      <c r="R45" s="228" t="s">
        <v>13</v>
      </c>
      <c r="S45" s="229" t="s">
        <v>13</v>
      </c>
      <c r="T45" s="195" t="s">
        <v>13</v>
      </c>
      <c r="U45" s="195" t="s">
        <v>13</v>
      </c>
      <c r="V45" s="196">
        <v>0</v>
      </c>
    </row>
    <row r="46" spans="1:22" ht="21.75">
      <c r="A46" s="41"/>
      <c r="B46" s="31" t="s">
        <v>15</v>
      </c>
      <c r="C46" s="80" t="s">
        <v>13</v>
      </c>
      <c r="D46" s="80" t="s">
        <v>13</v>
      </c>
      <c r="E46" s="90" t="s">
        <v>13</v>
      </c>
      <c r="F46" s="90" t="s">
        <v>13</v>
      </c>
      <c r="G46" s="66">
        <v>0</v>
      </c>
      <c r="H46" s="47" t="s">
        <v>13</v>
      </c>
      <c r="I46" s="47" t="s">
        <v>13</v>
      </c>
      <c r="J46" s="32" t="s">
        <v>13</v>
      </c>
      <c r="K46" s="90" t="s">
        <v>13</v>
      </c>
      <c r="L46" s="66">
        <v>0</v>
      </c>
      <c r="M46" s="33" t="s">
        <v>13</v>
      </c>
      <c r="N46" s="80" t="s">
        <v>13</v>
      </c>
      <c r="O46" s="90" t="s">
        <v>13</v>
      </c>
      <c r="P46" s="90" t="s">
        <v>13</v>
      </c>
      <c r="Q46" s="66">
        <v>0</v>
      </c>
      <c r="R46" s="228" t="s">
        <v>13</v>
      </c>
      <c r="S46" s="229" t="s">
        <v>13</v>
      </c>
      <c r="T46" s="195" t="s">
        <v>13</v>
      </c>
      <c r="U46" s="195" t="s">
        <v>13</v>
      </c>
      <c r="V46" s="196">
        <v>0</v>
      </c>
    </row>
    <row r="47" spans="1:22" ht="21.75">
      <c r="A47" s="30" t="s">
        <v>29</v>
      </c>
      <c r="B47" s="31" t="s">
        <v>12</v>
      </c>
      <c r="C47" s="80">
        <v>1</v>
      </c>
      <c r="D47" s="80">
        <v>3</v>
      </c>
      <c r="E47" s="90">
        <v>0.16666666666666666</v>
      </c>
      <c r="F47" s="90" t="s">
        <v>13</v>
      </c>
      <c r="G47" s="66">
        <v>0.16666666666666666</v>
      </c>
      <c r="H47" s="47">
        <v>3892</v>
      </c>
      <c r="I47" s="47">
        <v>11075</v>
      </c>
      <c r="J47" s="51">
        <v>615.2777777777778</v>
      </c>
      <c r="K47" s="90" t="s">
        <v>13</v>
      </c>
      <c r="L47" s="66">
        <f>SUM(J47,K48:K49)</f>
        <v>631.9277777777778</v>
      </c>
      <c r="M47" s="52">
        <v>4732</v>
      </c>
      <c r="N47" s="83">
        <v>13408</v>
      </c>
      <c r="O47" s="94">
        <v>744.8888888888889</v>
      </c>
      <c r="P47" s="90" t="s">
        <v>13</v>
      </c>
      <c r="Q47" s="66">
        <v>755.6888888888889</v>
      </c>
      <c r="R47" s="227">
        <f>SUM(C47,H47,M47)</f>
        <v>8625</v>
      </c>
      <c r="S47" s="193">
        <f>SUM(D47,I47,N47)</f>
        <v>24486</v>
      </c>
      <c r="T47" s="194">
        <f>S47/36</f>
        <v>680.1666666666666</v>
      </c>
      <c r="U47" s="195" t="s">
        <v>13</v>
      </c>
      <c r="V47" s="196">
        <f>SUM(T47,U48:U49)</f>
        <v>693.8916666666667</v>
      </c>
    </row>
    <row r="48" spans="1:22" ht="21.75">
      <c r="A48" s="41"/>
      <c r="B48" s="31" t="s">
        <v>14</v>
      </c>
      <c r="C48" s="80" t="s">
        <v>13</v>
      </c>
      <c r="D48" s="80" t="s">
        <v>13</v>
      </c>
      <c r="E48" s="90" t="s">
        <v>13</v>
      </c>
      <c r="F48" s="90" t="s">
        <v>13</v>
      </c>
      <c r="G48" s="66">
        <v>0</v>
      </c>
      <c r="H48" s="47">
        <v>31</v>
      </c>
      <c r="I48" s="47">
        <v>111</v>
      </c>
      <c r="J48" s="51">
        <v>9.25</v>
      </c>
      <c r="K48" s="94">
        <v>16.650000000000002</v>
      </c>
      <c r="L48" s="66">
        <v>0</v>
      </c>
      <c r="M48" s="52">
        <v>15</v>
      </c>
      <c r="N48" s="83">
        <v>72</v>
      </c>
      <c r="O48" s="94">
        <v>6</v>
      </c>
      <c r="P48" s="90">
        <v>10.8</v>
      </c>
      <c r="Q48" s="66">
        <v>0</v>
      </c>
      <c r="R48" s="227">
        <f>SUM(C48,H48,M48)</f>
        <v>46</v>
      </c>
      <c r="S48" s="193">
        <f>SUM(D48,I48,N48)</f>
        <v>183</v>
      </c>
      <c r="T48" s="194">
        <f>S48/24</f>
        <v>7.625</v>
      </c>
      <c r="U48" s="195">
        <f>T48*1.8</f>
        <v>13.725</v>
      </c>
      <c r="V48" s="196">
        <v>0</v>
      </c>
    </row>
    <row r="49" spans="1:22" ht="21.75">
      <c r="A49" s="41"/>
      <c r="B49" s="31" t="s">
        <v>15</v>
      </c>
      <c r="C49" s="80" t="s">
        <v>13</v>
      </c>
      <c r="D49" s="80" t="s">
        <v>13</v>
      </c>
      <c r="E49" s="90" t="s">
        <v>13</v>
      </c>
      <c r="F49" s="90" t="s">
        <v>13</v>
      </c>
      <c r="G49" s="66">
        <v>0</v>
      </c>
      <c r="H49" s="47" t="s">
        <v>13</v>
      </c>
      <c r="I49" s="47" t="s">
        <v>13</v>
      </c>
      <c r="J49" s="32" t="s">
        <v>13</v>
      </c>
      <c r="K49" s="90" t="s">
        <v>13</v>
      </c>
      <c r="L49" s="66">
        <v>0</v>
      </c>
      <c r="M49" s="33" t="s">
        <v>13</v>
      </c>
      <c r="N49" s="80" t="s">
        <v>13</v>
      </c>
      <c r="O49" s="90" t="s">
        <v>13</v>
      </c>
      <c r="P49" s="90" t="s">
        <v>13</v>
      </c>
      <c r="Q49" s="66">
        <v>0</v>
      </c>
      <c r="R49" s="228" t="s">
        <v>13</v>
      </c>
      <c r="S49" s="229" t="s">
        <v>13</v>
      </c>
      <c r="T49" s="195" t="s">
        <v>13</v>
      </c>
      <c r="U49" s="195" t="s">
        <v>13</v>
      </c>
      <c r="V49" s="196">
        <v>0</v>
      </c>
    </row>
    <row r="50" spans="1:22" ht="21.75">
      <c r="A50" s="30" t="s">
        <v>30</v>
      </c>
      <c r="B50" s="31" t="s">
        <v>12</v>
      </c>
      <c r="C50" s="80" t="s">
        <v>13</v>
      </c>
      <c r="D50" s="80" t="s">
        <v>13</v>
      </c>
      <c r="E50" s="90" t="s">
        <v>13</v>
      </c>
      <c r="F50" s="90" t="s">
        <v>13</v>
      </c>
      <c r="G50" s="66">
        <v>0</v>
      </c>
      <c r="H50" s="47" t="s">
        <v>13</v>
      </c>
      <c r="I50" s="47" t="s">
        <v>13</v>
      </c>
      <c r="J50" s="32" t="s">
        <v>13</v>
      </c>
      <c r="K50" s="90" t="s">
        <v>13</v>
      </c>
      <c r="L50" s="66">
        <f>SUM(J50,K51:K52)</f>
        <v>0</v>
      </c>
      <c r="M50" s="52">
        <v>50</v>
      </c>
      <c r="N50" s="83">
        <v>150</v>
      </c>
      <c r="O50" s="94">
        <v>8.333333333333334</v>
      </c>
      <c r="P50" s="90" t="s">
        <v>13</v>
      </c>
      <c r="Q50" s="66">
        <v>35.78333333333333</v>
      </c>
      <c r="R50" s="227">
        <f aca="true" t="shared" si="3" ref="R50:S53">SUM(C50,H50,M50)</f>
        <v>50</v>
      </c>
      <c r="S50" s="193">
        <f t="shared" si="3"/>
        <v>150</v>
      </c>
      <c r="T50" s="194">
        <f>S50/36</f>
        <v>4.166666666666667</v>
      </c>
      <c r="U50" s="195" t="s">
        <v>13</v>
      </c>
      <c r="V50" s="196">
        <f>SUM(T50,U51:U52)</f>
        <v>17.891666666666666</v>
      </c>
    </row>
    <row r="51" spans="1:22" ht="21.75">
      <c r="A51" s="43"/>
      <c r="B51" s="31" t="s">
        <v>14</v>
      </c>
      <c r="C51" s="80" t="s">
        <v>13</v>
      </c>
      <c r="D51" s="80" t="s">
        <v>13</v>
      </c>
      <c r="E51" s="90" t="s">
        <v>13</v>
      </c>
      <c r="F51" s="90" t="s">
        <v>13</v>
      </c>
      <c r="G51" s="66">
        <v>0</v>
      </c>
      <c r="H51" s="47" t="s">
        <v>13</v>
      </c>
      <c r="I51" s="47" t="s">
        <v>13</v>
      </c>
      <c r="J51" s="32" t="s">
        <v>13</v>
      </c>
      <c r="K51" s="90" t="s">
        <v>13</v>
      </c>
      <c r="L51" s="66">
        <v>0</v>
      </c>
      <c r="M51" s="52">
        <v>21</v>
      </c>
      <c r="N51" s="83">
        <v>72</v>
      </c>
      <c r="O51" s="94">
        <v>6</v>
      </c>
      <c r="P51" s="90">
        <v>10.8</v>
      </c>
      <c r="Q51" s="66">
        <v>0</v>
      </c>
      <c r="R51" s="227">
        <f t="shared" si="3"/>
        <v>21</v>
      </c>
      <c r="S51" s="193">
        <f t="shared" si="3"/>
        <v>72</v>
      </c>
      <c r="T51" s="194">
        <f>S51/24</f>
        <v>3</v>
      </c>
      <c r="U51" s="195">
        <f>T51*1.8</f>
        <v>5.4</v>
      </c>
      <c r="V51" s="196">
        <v>0</v>
      </c>
    </row>
    <row r="52" spans="1:22" ht="21.75">
      <c r="A52" s="43"/>
      <c r="B52" s="31" t="s">
        <v>15</v>
      </c>
      <c r="C52" s="80" t="s">
        <v>13</v>
      </c>
      <c r="D52" s="80" t="s">
        <v>13</v>
      </c>
      <c r="E52" s="90" t="s">
        <v>13</v>
      </c>
      <c r="F52" s="90" t="s">
        <v>13</v>
      </c>
      <c r="G52" s="66">
        <v>0</v>
      </c>
      <c r="H52" s="47" t="s">
        <v>13</v>
      </c>
      <c r="I52" s="47" t="s">
        <v>13</v>
      </c>
      <c r="J52" s="32" t="s">
        <v>13</v>
      </c>
      <c r="K52" s="90" t="s">
        <v>13</v>
      </c>
      <c r="L52" s="66">
        <v>0</v>
      </c>
      <c r="M52" s="52">
        <v>37</v>
      </c>
      <c r="N52" s="83">
        <v>111</v>
      </c>
      <c r="O52" s="94">
        <v>9.25</v>
      </c>
      <c r="P52" s="90">
        <v>16.650000000000002</v>
      </c>
      <c r="Q52" s="66">
        <v>0</v>
      </c>
      <c r="R52" s="227">
        <f t="shared" si="3"/>
        <v>37</v>
      </c>
      <c r="S52" s="193">
        <f t="shared" si="3"/>
        <v>111</v>
      </c>
      <c r="T52" s="194">
        <f>S52/24</f>
        <v>4.625</v>
      </c>
      <c r="U52" s="195">
        <f>T52*1.8</f>
        <v>8.325000000000001</v>
      </c>
      <c r="V52" s="196">
        <v>0</v>
      </c>
    </row>
    <row r="53" spans="1:22" ht="21.75">
      <c r="A53" s="30" t="s">
        <v>31</v>
      </c>
      <c r="B53" s="31" t="s">
        <v>12</v>
      </c>
      <c r="C53" s="80" t="s">
        <v>13</v>
      </c>
      <c r="D53" s="80" t="s">
        <v>13</v>
      </c>
      <c r="E53" s="90" t="s">
        <v>13</v>
      </c>
      <c r="F53" s="90" t="s">
        <v>13</v>
      </c>
      <c r="G53" s="66">
        <v>0</v>
      </c>
      <c r="H53" s="47">
        <v>3703</v>
      </c>
      <c r="I53" s="47">
        <v>7881</v>
      </c>
      <c r="J53" s="51">
        <v>437.8333333333333</v>
      </c>
      <c r="K53" s="90" t="s">
        <v>13</v>
      </c>
      <c r="L53" s="66">
        <f>SUM(J53,K54:K55)</f>
        <v>437.8333333333333</v>
      </c>
      <c r="M53" s="52">
        <v>2918</v>
      </c>
      <c r="N53" s="83">
        <v>6271</v>
      </c>
      <c r="O53" s="94">
        <v>348.3888888888889</v>
      </c>
      <c r="P53" s="90" t="s">
        <v>13</v>
      </c>
      <c r="Q53" s="66">
        <v>348.3888888888889</v>
      </c>
      <c r="R53" s="227">
        <f t="shared" si="3"/>
        <v>6621</v>
      </c>
      <c r="S53" s="193">
        <f t="shared" si="3"/>
        <v>14152</v>
      </c>
      <c r="T53" s="194">
        <f>S53/36</f>
        <v>393.1111111111111</v>
      </c>
      <c r="U53" s="195" t="s">
        <v>13</v>
      </c>
      <c r="V53" s="196">
        <f>SUM(T53,U54:U55)</f>
        <v>393.1111111111111</v>
      </c>
    </row>
    <row r="54" spans="1:22" ht="21.75">
      <c r="A54" s="41"/>
      <c r="B54" s="31" t="s">
        <v>14</v>
      </c>
      <c r="C54" s="80" t="s">
        <v>13</v>
      </c>
      <c r="D54" s="80" t="s">
        <v>13</v>
      </c>
      <c r="E54" s="90" t="s">
        <v>13</v>
      </c>
      <c r="F54" s="90" t="s">
        <v>13</v>
      </c>
      <c r="G54" s="66">
        <v>0</v>
      </c>
      <c r="H54" s="47" t="s">
        <v>13</v>
      </c>
      <c r="I54" s="47" t="s">
        <v>13</v>
      </c>
      <c r="J54" s="32" t="s">
        <v>13</v>
      </c>
      <c r="K54" s="90" t="s">
        <v>13</v>
      </c>
      <c r="L54" s="66">
        <v>0</v>
      </c>
      <c r="M54" s="33" t="s">
        <v>13</v>
      </c>
      <c r="N54" s="80" t="s">
        <v>13</v>
      </c>
      <c r="O54" s="90" t="s">
        <v>13</v>
      </c>
      <c r="P54" s="90" t="s">
        <v>13</v>
      </c>
      <c r="Q54" s="66">
        <v>0</v>
      </c>
      <c r="R54" s="228" t="s">
        <v>13</v>
      </c>
      <c r="S54" s="229" t="s">
        <v>13</v>
      </c>
      <c r="T54" s="195" t="s">
        <v>13</v>
      </c>
      <c r="U54" s="195" t="s">
        <v>13</v>
      </c>
      <c r="V54" s="196">
        <v>0</v>
      </c>
    </row>
    <row r="55" spans="1:22" ht="21.75">
      <c r="A55" s="41"/>
      <c r="B55" s="31" t="s">
        <v>15</v>
      </c>
      <c r="C55" s="80" t="s">
        <v>13</v>
      </c>
      <c r="D55" s="80" t="s">
        <v>13</v>
      </c>
      <c r="E55" s="90" t="s">
        <v>13</v>
      </c>
      <c r="F55" s="90" t="s">
        <v>13</v>
      </c>
      <c r="G55" s="66">
        <v>0</v>
      </c>
      <c r="H55" s="47" t="s">
        <v>13</v>
      </c>
      <c r="I55" s="47" t="s">
        <v>13</v>
      </c>
      <c r="J55" s="32" t="s">
        <v>13</v>
      </c>
      <c r="K55" s="90" t="s">
        <v>13</v>
      </c>
      <c r="L55" s="66">
        <v>0</v>
      </c>
      <c r="M55" s="33" t="s">
        <v>13</v>
      </c>
      <c r="N55" s="80" t="s">
        <v>13</v>
      </c>
      <c r="O55" s="90" t="s">
        <v>13</v>
      </c>
      <c r="P55" s="90" t="s">
        <v>13</v>
      </c>
      <c r="Q55" s="66">
        <v>0</v>
      </c>
      <c r="R55" s="228" t="s">
        <v>13</v>
      </c>
      <c r="S55" s="229" t="s">
        <v>13</v>
      </c>
      <c r="T55" s="195" t="s">
        <v>13</v>
      </c>
      <c r="U55" s="195" t="s">
        <v>13</v>
      </c>
      <c r="V55" s="196">
        <v>0</v>
      </c>
    </row>
    <row r="56" spans="1:22" ht="21.75">
      <c r="A56" s="30" t="s">
        <v>32</v>
      </c>
      <c r="B56" s="31" t="s">
        <v>12</v>
      </c>
      <c r="C56" s="83">
        <v>1</v>
      </c>
      <c r="D56" s="80">
        <v>3</v>
      </c>
      <c r="E56" s="90">
        <v>0.16666666666666666</v>
      </c>
      <c r="F56" s="90" t="s">
        <v>13</v>
      </c>
      <c r="G56" s="66">
        <v>0.16666666666666666</v>
      </c>
      <c r="H56" s="47">
        <v>849</v>
      </c>
      <c r="I56" s="47">
        <v>2547</v>
      </c>
      <c r="J56" s="51">
        <v>141.5</v>
      </c>
      <c r="K56" s="90" t="s">
        <v>13</v>
      </c>
      <c r="L56" s="66">
        <f>SUM(J56,K57:K58)</f>
        <v>141.5</v>
      </c>
      <c r="M56" s="52">
        <v>965</v>
      </c>
      <c r="N56" s="83">
        <v>2895</v>
      </c>
      <c r="O56" s="94">
        <v>160.83333333333334</v>
      </c>
      <c r="P56" s="90" t="s">
        <v>13</v>
      </c>
      <c r="Q56" s="66">
        <v>160.83333333333334</v>
      </c>
      <c r="R56" s="227">
        <f>SUM(C56,H56,M56)</f>
        <v>1815</v>
      </c>
      <c r="S56" s="193">
        <f>SUM(D56,I56,N56)</f>
        <v>5445</v>
      </c>
      <c r="T56" s="194">
        <f>S56/36</f>
        <v>151.25</v>
      </c>
      <c r="U56" s="195" t="s">
        <v>13</v>
      </c>
      <c r="V56" s="196">
        <f>SUM(T56,U57:U58)</f>
        <v>151.25</v>
      </c>
    </row>
    <row r="57" spans="1:22" ht="21.75">
      <c r="A57" s="41"/>
      <c r="B57" s="31" t="s">
        <v>14</v>
      </c>
      <c r="C57" s="80" t="s">
        <v>13</v>
      </c>
      <c r="D57" s="80" t="s">
        <v>13</v>
      </c>
      <c r="E57" s="90" t="s">
        <v>13</v>
      </c>
      <c r="F57" s="90" t="s">
        <v>13</v>
      </c>
      <c r="G57" s="66">
        <v>0</v>
      </c>
      <c r="H57" s="47" t="s">
        <v>13</v>
      </c>
      <c r="I57" s="47" t="s">
        <v>13</v>
      </c>
      <c r="J57" s="32" t="s">
        <v>13</v>
      </c>
      <c r="K57" s="90" t="s">
        <v>13</v>
      </c>
      <c r="L57" s="66">
        <v>0</v>
      </c>
      <c r="M57" s="33" t="s">
        <v>13</v>
      </c>
      <c r="N57" s="80" t="s">
        <v>13</v>
      </c>
      <c r="O57" s="90" t="s">
        <v>13</v>
      </c>
      <c r="P57" s="90" t="s">
        <v>13</v>
      </c>
      <c r="Q57" s="66">
        <v>0</v>
      </c>
      <c r="R57" s="228" t="s">
        <v>13</v>
      </c>
      <c r="S57" s="229" t="s">
        <v>13</v>
      </c>
      <c r="T57" s="195" t="s">
        <v>13</v>
      </c>
      <c r="U57" s="195" t="s">
        <v>13</v>
      </c>
      <c r="V57" s="196">
        <v>0</v>
      </c>
    </row>
    <row r="58" spans="1:22" ht="21.75">
      <c r="A58" s="41"/>
      <c r="B58" s="31" t="s">
        <v>15</v>
      </c>
      <c r="C58" s="80" t="s">
        <v>13</v>
      </c>
      <c r="D58" s="80" t="s">
        <v>13</v>
      </c>
      <c r="E58" s="90" t="s">
        <v>13</v>
      </c>
      <c r="F58" s="90" t="s">
        <v>13</v>
      </c>
      <c r="G58" s="66">
        <v>0</v>
      </c>
      <c r="H58" s="47" t="s">
        <v>13</v>
      </c>
      <c r="I58" s="47" t="s">
        <v>13</v>
      </c>
      <c r="J58" s="32" t="s">
        <v>13</v>
      </c>
      <c r="K58" s="90" t="s">
        <v>13</v>
      </c>
      <c r="L58" s="66">
        <v>0</v>
      </c>
      <c r="M58" s="33" t="s">
        <v>13</v>
      </c>
      <c r="N58" s="80" t="s">
        <v>13</v>
      </c>
      <c r="O58" s="90" t="s">
        <v>13</v>
      </c>
      <c r="P58" s="90" t="s">
        <v>13</v>
      </c>
      <c r="Q58" s="66">
        <v>0</v>
      </c>
      <c r="R58" s="228" t="s">
        <v>13</v>
      </c>
      <c r="S58" s="229" t="s">
        <v>13</v>
      </c>
      <c r="T58" s="195" t="s">
        <v>13</v>
      </c>
      <c r="U58" s="195" t="s">
        <v>13</v>
      </c>
      <c r="V58" s="196">
        <v>0</v>
      </c>
    </row>
    <row r="59" spans="1:22" ht="21.75">
      <c r="A59" s="30" t="s">
        <v>33</v>
      </c>
      <c r="B59" s="31" t="s">
        <v>12</v>
      </c>
      <c r="C59" s="80">
        <v>3</v>
      </c>
      <c r="D59" s="80">
        <v>9</v>
      </c>
      <c r="E59" s="90">
        <v>0.5</v>
      </c>
      <c r="F59" s="90" t="s">
        <v>13</v>
      </c>
      <c r="G59" s="66">
        <v>0.5</v>
      </c>
      <c r="H59" s="47">
        <v>971</v>
      </c>
      <c r="I59" s="47">
        <v>2884</v>
      </c>
      <c r="J59" s="51">
        <v>160.22222222222223</v>
      </c>
      <c r="K59" s="90" t="s">
        <v>13</v>
      </c>
      <c r="L59" s="66">
        <f>SUM(J59,K60:K61)</f>
        <v>160.22222222222223</v>
      </c>
      <c r="M59" s="52">
        <v>906</v>
      </c>
      <c r="N59" s="83">
        <v>2671</v>
      </c>
      <c r="O59" s="94">
        <v>148.38888888888889</v>
      </c>
      <c r="P59" s="90" t="s">
        <v>13</v>
      </c>
      <c r="Q59" s="66">
        <v>148.38888888888889</v>
      </c>
      <c r="R59" s="227">
        <f>SUM(C59,H59,M59)</f>
        <v>1880</v>
      </c>
      <c r="S59" s="193">
        <f>SUM(D59,I59,N59)</f>
        <v>5564</v>
      </c>
      <c r="T59" s="194">
        <f>S59/36</f>
        <v>154.55555555555554</v>
      </c>
      <c r="U59" s="195" t="s">
        <v>13</v>
      </c>
      <c r="V59" s="196">
        <f>SUM(T59,U60:U61)</f>
        <v>154.55555555555554</v>
      </c>
    </row>
    <row r="60" spans="1:22" ht="21.75">
      <c r="A60" s="41"/>
      <c r="B60" s="31" t="s">
        <v>14</v>
      </c>
      <c r="C60" s="80" t="s">
        <v>13</v>
      </c>
      <c r="D60" s="80" t="s">
        <v>13</v>
      </c>
      <c r="E60" s="90" t="s">
        <v>13</v>
      </c>
      <c r="F60" s="90" t="s">
        <v>13</v>
      </c>
      <c r="G60" s="66">
        <v>0</v>
      </c>
      <c r="H60" s="47" t="s">
        <v>13</v>
      </c>
      <c r="I60" s="47" t="s">
        <v>13</v>
      </c>
      <c r="J60" s="32" t="s">
        <v>13</v>
      </c>
      <c r="K60" s="90" t="s">
        <v>13</v>
      </c>
      <c r="L60" s="66">
        <v>0</v>
      </c>
      <c r="M60" s="33" t="s">
        <v>13</v>
      </c>
      <c r="N60" s="80" t="s">
        <v>13</v>
      </c>
      <c r="O60" s="90" t="s">
        <v>13</v>
      </c>
      <c r="P60" s="90" t="s">
        <v>13</v>
      </c>
      <c r="Q60" s="66">
        <v>0</v>
      </c>
      <c r="R60" s="228" t="s">
        <v>13</v>
      </c>
      <c r="S60" s="229" t="s">
        <v>13</v>
      </c>
      <c r="T60" s="195" t="s">
        <v>13</v>
      </c>
      <c r="U60" s="195" t="s">
        <v>13</v>
      </c>
      <c r="V60" s="196">
        <v>0</v>
      </c>
    </row>
    <row r="61" spans="1:22" ht="21.75">
      <c r="A61" s="41"/>
      <c r="B61" s="31" t="s">
        <v>15</v>
      </c>
      <c r="C61" s="80" t="s">
        <v>13</v>
      </c>
      <c r="D61" s="80" t="s">
        <v>13</v>
      </c>
      <c r="E61" s="90" t="s">
        <v>13</v>
      </c>
      <c r="F61" s="90" t="s">
        <v>13</v>
      </c>
      <c r="G61" s="66">
        <v>0</v>
      </c>
      <c r="H61" s="47" t="s">
        <v>13</v>
      </c>
      <c r="I61" s="47" t="s">
        <v>13</v>
      </c>
      <c r="J61" s="32" t="s">
        <v>13</v>
      </c>
      <c r="K61" s="90" t="s">
        <v>13</v>
      </c>
      <c r="L61" s="66">
        <v>0</v>
      </c>
      <c r="M61" s="33" t="s">
        <v>13</v>
      </c>
      <c r="N61" s="80" t="s">
        <v>13</v>
      </c>
      <c r="O61" s="90" t="s">
        <v>13</v>
      </c>
      <c r="P61" s="90" t="s">
        <v>13</v>
      </c>
      <c r="Q61" s="66">
        <v>0</v>
      </c>
      <c r="R61" s="228" t="s">
        <v>13</v>
      </c>
      <c r="S61" s="229" t="s">
        <v>13</v>
      </c>
      <c r="T61" s="195" t="s">
        <v>13</v>
      </c>
      <c r="U61" s="195" t="s">
        <v>13</v>
      </c>
      <c r="V61" s="196">
        <v>0</v>
      </c>
    </row>
    <row r="62" spans="1:22" ht="21.75">
      <c r="A62" s="30" t="s">
        <v>34</v>
      </c>
      <c r="B62" s="31" t="s">
        <v>12</v>
      </c>
      <c r="C62" s="80">
        <v>1</v>
      </c>
      <c r="D62" s="80">
        <v>2</v>
      </c>
      <c r="E62" s="90">
        <v>0.1111111111111111</v>
      </c>
      <c r="F62" s="90" t="s">
        <v>13</v>
      </c>
      <c r="G62" s="66">
        <v>0.1111111111111111</v>
      </c>
      <c r="H62" s="47">
        <v>1190</v>
      </c>
      <c r="I62" s="47">
        <v>2561</v>
      </c>
      <c r="J62" s="51">
        <v>142.27777777777777</v>
      </c>
      <c r="K62" s="90" t="s">
        <v>13</v>
      </c>
      <c r="L62" s="66">
        <f>SUM(J62,K63:K64)</f>
        <v>142.27777777777777</v>
      </c>
      <c r="M62" s="52">
        <v>1057</v>
      </c>
      <c r="N62" s="83">
        <v>2328</v>
      </c>
      <c r="O62" s="94">
        <v>129.33333333333334</v>
      </c>
      <c r="P62" s="90" t="s">
        <v>13</v>
      </c>
      <c r="Q62" s="66">
        <v>129.33333333333334</v>
      </c>
      <c r="R62" s="227">
        <f>SUM(C62,H62,M62)</f>
        <v>2248</v>
      </c>
      <c r="S62" s="193">
        <f>SUM(D62,I62,N62)</f>
        <v>4891</v>
      </c>
      <c r="T62" s="194">
        <f>S62/36</f>
        <v>135.86111111111111</v>
      </c>
      <c r="U62" s="195" t="s">
        <v>13</v>
      </c>
      <c r="V62" s="196">
        <f>SUM(T62,U63:U64)</f>
        <v>135.86111111111111</v>
      </c>
    </row>
    <row r="63" spans="1:22" ht="21.75">
      <c r="A63" s="41"/>
      <c r="B63" s="31" t="s">
        <v>14</v>
      </c>
      <c r="C63" s="80" t="s">
        <v>13</v>
      </c>
      <c r="D63" s="80" t="s">
        <v>13</v>
      </c>
      <c r="E63" s="90" t="s">
        <v>13</v>
      </c>
      <c r="F63" s="90" t="s">
        <v>13</v>
      </c>
      <c r="G63" s="66">
        <v>0</v>
      </c>
      <c r="H63" s="47" t="s">
        <v>13</v>
      </c>
      <c r="I63" s="47" t="s">
        <v>13</v>
      </c>
      <c r="J63" s="32" t="s">
        <v>13</v>
      </c>
      <c r="K63" s="90" t="s">
        <v>13</v>
      </c>
      <c r="L63" s="66">
        <v>0</v>
      </c>
      <c r="M63" s="33" t="s">
        <v>13</v>
      </c>
      <c r="N63" s="80" t="s">
        <v>13</v>
      </c>
      <c r="O63" s="90" t="s">
        <v>13</v>
      </c>
      <c r="P63" s="90" t="s">
        <v>13</v>
      </c>
      <c r="Q63" s="66">
        <v>0</v>
      </c>
      <c r="R63" s="228" t="s">
        <v>13</v>
      </c>
      <c r="S63" s="229" t="s">
        <v>13</v>
      </c>
      <c r="T63" s="195" t="s">
        <v>13</v>
      </c>
      <c r="U63" s="195" t="s">
        <v>13</v>
      </c>
      <c r="V63" s="196">
        <v>0</v>
      </c>
    </row>
    <row r="64" spans="1:22" ht="21.75">
      <c r="A64" s="41"/>
      <c r="B64" s="31" t="s">
        <v>15</v>
      </c>
      <c r="C64" s="80" t="s">
        <v>13</v>
      </c>
      <c r="D64" s="80" t="s">
        <v>13</v>
      </c>
      <c r="E64" s="90" t="s">
        <v>13</v>
      </c>
      <c r="F64" s="90" t="s">
        <v>13</v>
      </c>
      <c r="G64" s="66">
        <v>0</v>
      </c>
      <c r="H64" s="47" t="s">
        <v>13</v>
      </c>
      <c r="I64" s="47" t="s">
        <v>13</v>
      </c>
      <c r="J64" s="32" t="s">
        <v>13</v>
      </c>
      <c r="K64" s="90" t="s">
        <v>13</v>
      </c>
      <c r="L64" s="66">
        <v>0</v>
      </c>
      <c r="M64" s="33" t="s">
        <v>13</v>
      </c>
      <c r="N64" s="80" t="s">
        <v>13</v>
      </c>
      <c r="O64" s="90" t="s">
        <v>13</v>
      </c>
      <c r="P64" s="90" t="s">
        <v>13</v>
      </c>
      <c r="Q64" s="66">
        <v>0</v>
      </c>
      <c r="R64" s="228" t="s">
        <v>13</v>
      </c>
      <c r="S64" s="229" t="s">
        <v>13</v>
      </c>
      <c r="T64" s="195" t="s">
        <v>13</v>
      </c>
      <c r="U64" s="195" t="s">
        <v>13</v>
      </c>
      <c r="V64" s="196">
        <v>0</v>
      </c>
    </row>
    <row r="65" spans="1:22" ht="21.75">
      <c r="A65" s="44" t="s">
        <v>21</v>
      </c>
      <c r="B65" s="31" t="s">
        <v>12</v>
      </c>
      <c r="C65" s="80">
        <v>1460</v>
      </c>
      <c r="D65" s="80">
        <v>4374</v>
      </c>
      <c r="E65" s="90">
        <v>242.99999999999997</v>
      </c>
      <c r="F65" s="90">
        <v>0</v>
      </c>
      <c r="G65" s="66">
        <v>257.1</v>
      </c>
      <c r="H65" s="47">
        <v>29560</v>
      </c>
      <c r="I65" s="47">
        <v>81472</v>
      </c>
      <c r="J65" s="45">
        <v>4526.222222222223</v>
      </c>
      <c r="K65" s="90" t="s">
        <v>13</v>
      </c>
      <c r="L65" s="66">
        <f>SUM(J65,K66:K67)</f>
        <v>4850.072222222222</v>
      </c>
      <c r="M65" s="47">
        <v>28968</v>
      </c>
      <c r="N65" s="80">
        <v>80596</v>
      </c>
      <c r="O65" s="90">
        <v>4477.555555555556</v>
      </c>
      <c r="P65" s="90" t="s">
        <v>13</v>
      </c>
      <c r="Q65" s="66">
        <v>4750.105555555555</v>
      </c>
      <c r="R65" s="227">
        <f aca="true" t="shared" si="4" ref="R65:S67">SUM(C65,H65,M65)</f>
        <v>59988</v>
      </c>
      <c r="S65" s="193">
        <f t="shared" si="4"/>
        <v>166442</v>
      </c>
      <c r="T65" s="194">
        <f>S65/36</f>
        <v>4623.388888888889</v>
      </c>
      <c r="U65" s="195" t="s">
        <v>13</v>
      </c>
      <c r="V65" s="196">
        <f>SUM(T65,U66:U67)</f>
        <v>4928.638888888889</v>
      </c>
    </row>
    <row r="66" spans="1:22" ht="21.75">
      <c r="A66" s="41"/>
      <c r="B66" s="31" t="s">
        <v>14</v>
      </c>
      <c r="C66" s="80" t="s">
        <v>13</v>
      </c>
      <c r="D66" s="80" t="s">
        <v>13</v>
      </c>
      <c r="E66" s="90" t="s">
        <v>13</v>
      </c>
      <c r="F66" s="90" t="s">
        <v>13</v>
      </c>
      <c r="G66" s="66">
        <v>0</v>
      </c>
      <c r="H66" s="47">
        <v>229</v>
      </c>
      <c r="I66" s="47">
        <v>588</v>
      </c>
      <c r="J66" s="45">
        <v>49</v>
      </c>
      <c r="K66" s="90">
        <v>88.20000000000002</v>
      </c>
      <c r="L66" s="66">
        <v>0</v>
      </c>
      <c r="M66" s="47">
        <v>103</v>
      </c>
      <c r="N66" s="80">
        <v>303</v>
      </c>
      <c r="O66" s="90">
        <v>25.25</v>
      </c>
      <c r="P66" s="90">
        <v>45.45</v>
      </c>
      <c r="Q66" s="66">
        <v>0</v>
      </c>
      <c r="R66" s="227">
        <f t="shared" si="4"/>
        <v>332</v>
      </c>
      <c r="S66" s="193">
        <f t="shared" si="4"/>
        <v>891</v>
      </c>
      <c r="T66" s="194">
        <f>S66/24</f>
        <v>37.125</v>
      </c>
      <c r="U66" s="195">
        <f>T66*1.8</f>
        <v>66.825</v>
      </c>
      <c r="V66" s="196">
        <v>0</v>
      </c>
    </row>
    <row r="67" spans="1:22" ht="22.5" thickBot="1">
      <c r="A67" s="42"/>
      <c r="B67" s="35" t="s">
        <v>15</v>
      </c>
      <c r="C67" s="81">
        <v>34</v>
      </c>
      <c r="D67" s="81">
        <v>94</v>
      </c>
      <c r="E67" s="91">
        <v>7.833333333333333</v>
      </c>
      <c r="F67" s="91">
        <v>14.1</v>
      </c>
      <c r="G67" s="67">
        <v>0</v>
      </c>
      <c r="H67" s="109">
        <v>262</v>
      </c>
      <c r="I67" s="50">
        <v>1571</v>
      </c>
      <c r="J67" s="119">
        <v>130.91666666666669</v>
      </c>
      <c r="K67" s="91">
        <v>235.65</v>
      </c>
      <c r="L67" s="67">
        <v>0</v>
      </c>
      <c r="M67" s="50">
        <v>282</v>
      </c>
      <c r="N67" s="81">
        <v>1514</v>
      </c>
      <c r="O67" s="91">
        <v>126.16666666666666</v>
      </c>
      <c r="P67" s="91">
        <v>227.1</v>
      </c>
      <c r="Q67" s="67">
        <v>0</v>
      </c>
      <c r="R67" s="199">
        <f t="shared" si="4"/>
        <v>578</v>
      </c>
      <c r="S67" s="200">
        <f t="shared" si="4"/>
        <v>3179</v>
      </c>
      <c r="T67" s="201">
        <f>S67/24</f>
        <v>132.45833333333334</v>
      </c>
      <c r="U67" s="232">
        <f>T67*1.8</f>
        <v>238.425</v>
      </c>
      <c r="V67" s="233">
        <v>0</v>
      </c>
    </row>
    <row r="68" spans="1:22" ht="21.75">
      <c r="A68" s="38" t="s">
        <v>35</v>
      </c>
      <c r="B68" s="40"/>
      <c r="C68" s="82"/>
      <c r="D68" s="82"/>
      <c r="E68" s="93"/>
      <c r="F68" s="93"/>
      <c r="G68" s="69"/>
      <c r="H68" s="110"/>
      <c r="I68" s="110"/>
      <c r="J68" s="111"/>
      <c r="K68" s="98"/>
      <c r="L68" s="69"/>
      <c r="M68" s="114"/>
      <c r="N68" s="115"/>
      <c r="O68" s="98"/>
      <c r="P68" s="93"/>
      <c r="Q68" s="69">
        <v>0</v>
      </c>
      <c r="R68" s="239"/>
      <c r="S68" s="240"/>
      <c r="T68" s="241"/>
      <c r="U68" s="237"/>
      <c r="V68" s="238">
        <v>0</v>
      </c>
    </row>
    <row r="69" spans="1:22" ht="21.75">
      <c r="A69" s="30" t="s">
        <v>35</v>
      </c>
      <c r="B69" s="31" t="s">
        <v>12</v>
      </c>
      <c r="C69" s="80" t="s">
        <v>13</v>
      </c>
      <c r="D69" s="80" t="s">
        <v>13</v>
      </c>
      <c r="E69" s="90" t="s">
        <v>13</v>
      </c>
      <c r="F69" s="90" t="s">
        <v>13</v>
      </c>
      <c r="G69" s="66">
        <v>0</v>
      </c>
      <c r="H69" s="47">
        <v>118</v>
      </c>
      <c r="I69" s="47">
        <v>354</v>
      </c>
      <c r="J69" s="51">
        <v>19.666666666666668</v>
      </c>
      <c r="K69" s="90" t="s">
        <v>13</v>
      </c>
      <c r="L69" s="66">
        <f>SUM(J69,K70:K71)</f>
        <v>19.666666666666668</v>
      </c>
      <c r="M69" s="52">
        <v>229</v>
      </c>
      <c r="N69" s="83">
        <v>687</v>
      </c>
      <c r="O69" s="94">
        <v>38.166666666666664</v>
      </c>
      <c r="P69" s="90" t="s">
        <v>13</v>
      </c>
      <c r="Q69" s="66">
        <v>38.166666666666664</v>
      </c>
      <c r="R69" s="227">
        <f>SUM(C69,H69,M69)</f>
        <v>347</v>
      </c>
      <c r="S69" s="193">
        <f>SUM(D69,I69,N69)</f>
        <v>1041</v>
      </c>
      <c r="T69" s="194">
        <f>S69/36</f>
        <v>28.916666666666668</v>
      </c>
      <c r="U69" s="195" t="s">
        <v>13</v>
      </c>
      <c r="V69" s="196">
        <f>SUM(T69,U70:U71)</f>
        <v>28.916666666666668</v>
      </c>
    </row>
    <row r="70" spans="1:22" ht="21.75">
      <c r="A70" s="43"/>
      <c r="B70" s="31" t="s">
        <v>14</v>
      </c>
      <c r="C70" s="80" t="s">
        <v>13</v>
      </c>
      <c r="D70" s="80" t="s">
        <v>13</v>
      </c>
      <c r="E70" s="90" t="s">
        <v>13</v>
      </c>
      <c r="F70" s="90" t="s">
        <v>13</v>
      </c>
      <c r="G70" s="66">
        <v>0</v>
      </c>
      <c r="H70" s="47" t="s">
        <v>13</v>
      </c>
      <c r="I70" s="47" t="s">
        <v>13</v>
      </c>
      <c r="J70" s="32" t="s">
        <v>13</v>
      </c>
      <c r="K70" s="90" t="s">
        <v>13</v>
      </c>
      <c r="L70" s="66">
        <v>0</v>
      </c>
      <c r="M70" s="33" t="s">
        <v>13</v>
      </c>
      <c r="N70" s="80" t="s">
        <v>13</v>
      </c>
      <c r="O70" s="90" t="s">
        <v>13</v>
      </c>
      <c r="P70" s="90" t="s">
        <v>13</v>
      </c>
      <c r="Q70" s="66">
        <v>0</v>
      </c>
      <c r="R70" s="228" t="s">
        <v>13</v>
      </c>
      <c r="S70" s="229" t="s">
        <v>13</v>
      </c>
      <c r="T70" s="195" t="s">
        <v>13</v>
      </c>
      <c r="U70" s="195" t="s">
        <v>13</v>
      </c>
      <c r="V70" s="196">
        <v>0</v>
      </c>
    </row>
    <row r="71" spans="1:22" ht="21.75">
      <c r="A71" s="43"/>
      <c r="B71" s="31" t="s">
        <v>15</v>
      </c>
      <c r="C71" s="80" t="s">
        <v>13</v>
      </c>
      <c r="D71" s="80" t="s">
        <v>13</v>
      </c>
      <c r="E71" s="90" t="s">
        <v>13</v>
      </c>
      <c r="F71" s="90" t="s">
        <v>13</v>
      </c>
      <c r="G71" s="66">
        <v>0</v>
      </c>
      <c r="H71" s="47" t="s">
        <v>13</v>
      </c>
      <c r="I71" s="47" t="s">
        <v>13</v>
      </c>
      <c r="J71" s="32" t="s">
        <v>13</v>
      </c>
      <c r="K71" s="90" t="s">
        <v>13</v>
      </c>
      <c r="L71" s="66">
        <v>0</v>
      </c>
      <c r="M71" s="33" t="s">
        <v>13</v>
      </c>
      <c r="N71" s="80" t="s">
        <v>13</v>
      </c>
      <c r="O71" s="90" t="s">
        <v>13</v>
      </c>
      <c r="P71" s="90" t="s">
        <v>13</v>
      </c>
      <c r="Q71" s="66">
        <v>0</v>
      </c>
      <c r="R71" s="228" t="s">
        <v>13</v>
      </c>
      <c r="S71" s="229" t="s">
        <v>13</v>
      </c>
      <c r="T71" s="195" t="s">
        <v>13</v>
      </c>
      <c r="U71" s="195" t="s">
        <v>13</v>
      </c>
      <c r="V71" s="196">
        <v>0</v>
      </c>
    </row>
    <row r="72" spans="1:22" ht="21.75">
      <c r="A72" s="30" t="s">
        <v>36</v>
      </c>
      <c r="B72" s="31" t="s">
        <v>12</v>
      </c>
      <c r="C72" s="80" t="s">
        <v>13</v>
      </c>
      <c r="D72" s="80" t="s">
        <v>13</v>
      </c>
      <c r="E72" s="90" t="s">
        <v>13</v>
      </c>
      <c r="F72" s="90" t="s">
        <v>13</v>
      </c>
      <c r="G72" s="66">
        <v>0</v>
      </c>
      <c r="H72" s="47">
        <v>1150</v>
      </c>
      <c r="I72" s="47">
        <v>2896</v>
      </c>
      <c r="J72" s="51">
        <v>160.88888888888889</v>
      </c>
      <c r="K72" s="90" t="s">
        <v>13</v>
      </c>
      <c r="L72" s="66">
        <f>SUM(J72,K73:K74)</f>
        <v>160.88888888888889</v>
      </c>
      <c r="M72" s="52">
        <v>1315</v>
      </c>
      <c r="N72" s="83">
        <v>3340</v>
      </c>
      <c r="O72" s="94">
        <v>185.55555555555554</v>
      </c>
      <c r="P72" s="90" t="s">
        <v>13</v>
      </c>
      <c r="Q72" s="66">
        <v>185.55555555555554</v>
      </c>
      <c r="R72" s="227">
        <f>SUM(C72,H72,M72)</f>
        <v>2465</v>
      </c>
      <c r="S72" s="193">
        <f>SUM(D72,I72,N72)</f>
        <v>6236</v>
      </c>
      <c r="T72" s="194">
        <f>S72/36</f>
        <v>173.22222222222223</v>
      </c>
      <c r="U72" s="195" t="s">
        <v>13</v>
      </c>
      <c r="V72" s="196">
        <f>SUM(T72,U73:U74)</f>
        <v>173.22222222222223</v>
      </c>
    </row>
    <row r="73" spans="1:22" ht="21.75">
      <c r="A73" s="43"/>
      <c r="B73" s="31" t="s">
        <v>14</v>
      </c>
      <c r="C73" s="80" t="s">
        <v>13</v>
      </c>
      <c r="D73" s="80" t="s">
        <v>13</v>
      </c>
      <c r="E73" s="90" t="s">
        <v>13</v>
      </c>
      <c r="F73" s="90" t="s">
        <v>13</v>
      </c>
      <c r="G73" s="66">
        <v>0</v>
      </c>
      <c r="H73" s="47" t="s">
        <v>13</v>
      </c>
      <c r="I73" s="47" t="s">
        <v>13</v>
      </c>
      <c r="J73" s="32" t="s">
        <v>13</v>
      </c>
      <c r="K73" s="90" t="s">
        <v>13</v>
      </c>
      <c r="L73" s="66">
        <v>0</v>
      </c>
      <c r="M73" s="33" t="s">
        <v>13</v>
      </c>
      <c r="N73" s="80" t="s">
        <v>13</v>
      </c>
      <c r="O73" s="90" t="s">
        <v>13</v>
      </c>
      <c r="P73" s="90" t="s">
        <v>13</v>
      </c>
      <c r="Q73" s="66">
        <v>0</v>
      </c>
      <c r="R73" s="228" t="s">
        <v>13</v>
      </c>
      <c r="S73" s="229" t="s">
        <v>13</v>
      </c>
      <c r="T73" s="195" t="s">
        <v>13</v>
      </c>
      <c r="U73" s="195" t="s">
        <v>13</v>
      </c>
      <c r="V73" s="196">
        <v>0</v>
      </c>
    </row>
    <row r="74" spans="1:22" ht="21.75">
      <c r="A74" s="43"/>
      <c r="B74" s="31" t="s">
        <v>15</v>
      </c>
      <c r="C74" s="80" t="s">
        <v>13</v>
      </c>
      <c r="D74" s="80" t="s">
        <v>13</v>
      </c>
      <c r="E74" s="90" t="s">
        <v>13</v>
      </c>
      <c r="F74" s="90" t="s">
        <v>13</v>
      </c>
      <c r="G74" s="66">
        <v>0</v>
      </c>
      <c r="H74" s="47" t="s">
        <v>13</v>
      </c>
      <c r="I74" s="47" t="s">
        <v>13</v>
      </c>
      <c r="J74" s="32" t="s">
        <v>13</v>
      </c>
      <c r="K74" s="90" t="s">
        <v>13</v>
      </c>
      <c r="L74" s="66">
        <v>0</v>
      </c>
      <c r="M74" s="33" t="s">
        <v>13</v>
      </c>
      <c r="N74" s="80" t="s">
        <v>13</v>
      </c>
      <c r="O74" s="90" t="s">
        <v>13</v>
      </c>
      <c r="P74" s="90" t="s">
        <v>13</v>
      </c>
      <c r="Q74" s="66">
        <v>0</v>
      </c>
      <c r="R74" s="228" t="s">
        <v>13</v>
      </c>
      <c r="S74" s="229" t="s">
        <v>13</v>
      </c>
      <c r="T74" s="195" t="s">
        <v>13</v>
      </c>
      <c r="U74" s="195" t="s">
        <v>13</v>
      </c>
      <c r="V74" s="196">
        <v>0</v>
      </c>
    </row>
    <row r="75" spans="1:22" ht="21.75">
      <c r="A75" s="30" t="s">
        <v>37</v>
      </c>
      <c r="B75" s="31" t="s">
        <v>12</v>
      </c>
      <c r="C75" s="80" t="s">
        <v>13</v>
      </c>
      <c r="D75" s="80" t="s">
        <v>13</v>
      </c>
      <c r="E75" s="90" t="s">
        <v>13</v>
      </c>
      <c r="F75" s="90" t="s">
        <v>13</v>
      </c>
      <c r="G75" s="66">
        <v>0</v>
      </c>
      <c r="H75" s="47">
        <v>5471</v>
      </c>
      <c r="I75" s="47">
        <v>16413</v>
      </c>
      <c r="J75" s="51">
        <v>911.8333333333334</v>
      </c>
      <c r="K75" s="90" t="s">
        <v>13</v>
      </c>
      <c r="L75" s="66">
        <f>SUM(J75,K76:K77)</f>
        <v>911.8333333333334</v>
      </c>
      <c r="M75" s="52">
        <v>5256</v>
      </c>
      <c r="N75" s="83">
        <v>15768</v>
      </c>
      <c r="O75" s="94">
        <v>876</v>
      </c>
      <c r="P75" s="90" t="s">
        <v>13</v>
      </c>
      <c r="Q75" s="66">
        <v>876</v>
      </c>
      <c r="R75" s="227">
        <f>SUM(C75,H75,M75)</f>
        <v>10727</v>
      </c>
      <c r="S75" s="193">
        <f>SUM(D75,I75,N75)</f>
        <v>32181</v>
      </c>
      <c r="T75" s="194">
        <f>S75/36</f>
        <v>893.9166666666666</v>
      </c>
      <c r="U75" s="195" t="s">
        <v>13</v>
      </c>
      <c r="V75" s="196">
        <f>SUM(T75,U76:U77)</f>
        <v>893.9166666666666</v>
      </c>
    </row>
    <row r="76" spans="1:22" ht="21.75">
      <c r="A76" s="43"/>
      <c r="B76" s="31" t="s">
        <v>14</v>
      </c>
      <c r="C76" s="80" t="s">
        <v>13</v>
      </c>
      <c r="D76" s="80" t="s">
        <v>13</v>
      </c>
      <c r="E76" s="90" t="s">
        <v>13</v>
      </c>
      <c r="F76" s="90" t="s">
        <v>13</v>
      </c>
      <c r="G76" s="66">
        <v>0</v>
      </c>
      <c r="H76" s="47" t="s">
        <v>13</v>
      </c>
      <c r="I76" s="47" t="s">
        <v>13</v>
      </c>
      <c r="J76" s="32" t="s">
        <v>13</v>
      </c>
      <c r="K76" s="90" t="s">
        <v>13</v>
      </c>
      <c r="L76" s="66">
        <v>0</v>
      </c>
      <c r="M76" s="33" t="s">
        <v>13</v>
      </c>
      <c r="N76" s="80" t="s">
        <v>13</v>
      </c>
      <c r="O76" s="90" t="s">
        <v>13</v>
      </c>
      <c r="P76" s="90" t="s">
        <v>13</v>
      </c>
      <c r="Q76" s="66">
        <v>0</v>
      </c>
      <c r="R76" s="228" t="s">
        <v>13</v>
      </c>
      <c r="S76" s="229" t="s">
        <v>13</v>
      </c>
      <c r="T76" s="195" t="s">
        <v>13</v>
      </c>
      <c r="U76" s="195" t="s">
        <v>13</v>
      </c>
      <c r="V76" s="196">
        <v>0</v>
      </c>
    </row>
    <row r="77" spans="1:22" ht="21.75">
      <c r="A77" s="43"/>
      <c r="B77" s="31" t="s">
        <v>15</v>
      </c>
      <c r="C77" s="80" t="s">
        <v>13</v>
      </c>
      <c r="D77" s="80" t="s">
        <v>13</v>
      </c>
      <c r="E77" s="90" t="s">
        <v>13</v>
      </c>
      <c r="F77" s="90" t="s">
        <v>13</v>
      </c>
      <c r="G77" s="66">
        <v>0</v>
      </c>
      <c r="H77" s="47" t="s">
        <v>13</v>
      </c>
      <c r="I77" s="47" t="s">
        <v>13</v>
      </c>
      <c r="J77" s="32" t="s">
        <v>13</v>
      </c>
      <c r="K77" s="90" t="s">
        <v>13</v>
      </c>
      <c r="L77" s="66">
        <v>0</v>
      </c>
      <c r="M77" s="33" t="s">
        <v>13</v>
      </c>
      <c r="N77" s="80" t="s">
        <v>13</v>
      </c>
      <c r="O77" s="90" t="s">
        <v>13</v>
      </c>
      <c r="P77" s="90" t="s">
        <v>13</v>
      </c>
      <c r="Q77" s="66">
        <v>0</v>
      </c>
      <c r="R77" s="228" t="s">
        <v>13</v>
      </c>
      <c r="S77" s="229" t="s">
        <v>13</v>
      </c>
      <c r="T77" s="195" t="s">
        <v>13</v>
      </c>
      <c r="U77" s="195" t="s">
        <v>13</v>
      </c>
      <c r="V77" s="196">
        <v>0</v>
      </c>
    </row>
    <row r="78" spans="1:22" ht="21.75">
      <c r="A78" s="44" t="s">
        <v>21</v>
      </c>
      <c r="B78" s="31" t="s">
        <v>12</v>
      </c>
      <c r="C78" s="80" t="s">
        <v>13</v>
      </c>
      <c r="D78" s="80" t="s">
        <v>13</v>
      </c>
      <c r="E78" s="90" t="s">
        <v>13</v>
      </c>
      <c r="F78" s="90" t="s">
        <v>13</v>
      </c>
      <c r="G78" s="66">
        <v>0</v>
      </c>
      <c r="H78" s="47">
        <v>6739</v>
      </c>
      <c r="I78" s="47">
        <v>19663</v>
      </c>
      <c r="J78" s="45">
        <v>1092.388888888889</v>
      </c>
      <c r="K78" s="90">
        <v>0</v>
      </c>
      <c r="L78" s="66">
        <f>SUM(J78,K79:K80)</f>
        <v>1092.388888888889</v>
      </c>
      <c r="M78" s="47">
        <v>6800</v>
      </c>
      <c r="N78" s="80">
        <v>19795</v>
      </c>
      <c r="O78" s="90">
        <v>1099.7222222222222</v>
      </c>
      <c r="P78" s="90" t="s">
        <v>13</v>
      </c>
      <c r="Q78" s="66">
        <v>1099.7222222222222</v>
      </c>
      <c r="R78" s="227">
        <f>SUM(C78,H78,M78)</f>
        <v>13539</v>
      </c>
      <c r="S78" s="193">
        <f>SUM(D78,I78,N78)</f>
        <v>39458</v>
      </c>
      <c r="T78" s="194">
        <f>S78/36</f>
        <v>1096.0555555555557</v>
      </c>
      <c r="U78" s="195" t="s">
        <v>13</v>
      </c>
      <c r="V78" s="196">
        <f>SUM(T78,U79:U80)</f>
        <v>1096.0555555555557</v>
      </c>
    </row>
    <row r="79" spans="1:22" ht="21.75">
      <c r="A79" s="43"/>
      <c r="B79" s="31" t="s">
        <v>14</v>
      </c>
      <c r="C79" s="80" t="s">
        <v>13</v>
      </c>
      <c r="D79" s="80" t="s">
        <v>13</v>
      </c>
      <c r="E79" s="90" t="s">
        <v>13</v>
      </c>
      <c r="F79" s="90" t="s">
        <v>13</v>
      </c>
      <c r="G79" s="66">
        <v>0</v>
      </c>
      <c r="H79" s="47" t="s">
        <v>13</v>
      </c>
      <c r="I79" s="47" t="s">
        <v>13</v>
      </c>
      <c r="J79" s="46" t="s">
        <v>13</v>
      </c>
      <c r="K79" s="90" t="s">
        <v>13</v>
      </c>
      <c r="L79" s="66">
        <v>0</v>
      </c>
      <c r="M79" s="47" t="s">
        <v>13</v>
      </c>
      <c r="N79" s="80" t="s">
        <v>13</v>
      </c>
      <c r="O79" s="90" t="s">
        <v>13</v>
      </c>
      <c r="P79" s="90" t="s">
        <v>13</v>
      </c>
      <c r="Q79" s="66">
        <v>0</v>
      </c>
      <c r="R79" s="228" t="s">
        <v>13</v>
      </c>
      <c r="S79" s="229" t="s">
        <v>13</v>
      </c>
      <c r="T79" s="195" t="s">
        <v>13</v>
      </c>
      <c r="U79" s="195" t="s">
        <v>13</v>
      </c>
      <c r="V79" s="196">
        <v>0</v>
      </c>
    </row>
    <row r="80" spans="1:22" ht="22.5" thickBot="1">
      <c r="A80" s="48"/>
      <c r="B80" s="35" t="s">
        <v>15</v>
      </c>
      <c r="C80" s="81" t="s">
        <v>13</v>
      </c>
      <c r="D80" s="81" t="s">
        <v>13</v>
      </c>
      <c r="E80" s="91" t="s">
        <v>13</v>
      </c>
      <c r="F80" s="91" t="s">
        <v>13</v>
      </c>
      <c r="G80" s="67">
        <v>0</v>
      </c>
      <c r="H80" s="109" t="s">
        <v>13</v>
      </c>
      <c r="I80" s="50" t="s">
        <v>13</v>
      </c>
      <c r="J80" s="49" t="s">
        <v>13</v>
      </c>
      <c r="K80" s="91" t="s">
        <v>13</v>
      </c>
      <c r="L80" s="67">
        <v>0</v>
      </c>
      <c r="M80" s="50" t="s">
        <v>13</v>
      </c>
      <c r="N80" s="81" t="s">
        <v>13</v>
      </c>
      <c r="O80" s="91" t="s">
        <v>13</v>
      </c>
      <c r="P80" s="91" t="s">
        <v>13</v>
      </c>
      <c r="Q80" s="67">
        <v>0</v>
      </c>
      <c r="R80" s="230" t="s">
        <v>13</v>
      </c>
      <c r="S80" s="231" t="s">
        <v>13</v>
      </c>
      <c r="T80" s="232" t="s">
        <v>13</v>
      </c>
      <c r="U80" s="232" t="s">
        <v>13</v>
      </c>
      <c r="V80" s="233">
        <v>0</v>
      </c>
    </row>
    <row r="81" spans="1:22" ht="21.75">
      <c r="A81" s="38" t="s">
        <v>38</v>
      </c>
      <c r="B81" s="40"/>
      <c r="C81" s="82"/>
      <c r="D81" s="82"/>
      <c r="E81" s="93"/>
      <c r="F81" s="93"/>
      <c r="G81" s="69"/>
      <c r="H81" s="110"/>
      <c r="I81" s="110"/>
      <c r="J81" s="111"/>
      <c r="K81" s="98"/>
      <c r="L81" s="69"/>
      <c r="M81" s="120"/>
      <c r="N81" s="82"/>
      <c r="O81" s="98"/>
      <c r="P81" s="93"/>
      <c r="Q81" s="69"/>
      <c r="R81" s="242"/>
      <c r="S81" s="243"/>
      <c r="T81" s="241"/>
      <c r="U81" s="237"/>
      <c r="V81" s="238"/>
    </row>
    <row r="82" spans="1:22" ht="21.75">
      <c r="A82" s="30" t="s">
        <v>38</v>
      </c>
      <c r="B82" s="31" t="s">
        <v>12</v>
      </c>
      <c r="C82" s="80">
        <v>179</v>
      </c>
      <c r="D82" s="80">
        <v>512</v>
      </c>
      <c r="E82" s="90">
        <v>28.444444444444443</v>
      </c>
      <c r="F82" s="90" t="s">
        <v>13</v>
      </c>
      <c r="G82" s="66">
        <v>28.444444444444443</v>
      </c>
      <c r="H82" s="47">
        <v>1639</v>
      </c>
      <c r="I82" s="47">
        <v>4684</v>
      </c>
      <c r="J82" s="51">
        <v>260.22222222222223</v>
      </c>
      <c r="K82" s="90" t="s">
        <v>13</v>
      </c>
      <c r="L82" s="66">
        <f>SUM(J82,K83:K84)</f>
        <v>297.8888888888889</v>
      </c>
      <c r="M82" s="33">
        <v>1753</v>
      </c>
      <c r="N82" s="80">
        <v>5146</v>
      </c>
      <c r="O82" s="94">
        <v>285.8888888888889</v>
      </c>
      <c r="P82" s="90" t="s">
        <v>13</v>
      </c>
      <c r="Q82" s="66">
        <v>320.8888888888889</v>
      </c>
      <c r="R82" s="227">
        <f aca="true" t="shared" si="5" ref="R82:S84">SUM(C82,H82,M82)</f>
        <v>3571</v>
      </c>
      <c r="S82" s="193">
        <f t="shared" si="5"/>
        <v>10342</v>
      </c>
      <c r="T82" s="194">
        <f>S82/36</f>
        <v>287.27777777777777</v>
      </c>
      <c r="U82" s="195" t="s">
        <v>13</v>
      </c>
      <c r="V82" s="196">
        <f>SUM(T82,U83:U84)</f>
        <v>323.6111111111111</v>
      </c>
    </row>
    <row r="83" spans="1:22" ht="21.75">
      <c r="A83" s="43"/>
      <c r="B83" s="31" t="s">
        <v>14</v>
      </c>
      <c r="C83" s="80" t="s">
        <v>13</v>
      </c>
      <c r="D83" s="80" t="s">
        <v>13</v>
      </c>
      <c r="E83" s="90" t="s">
        <v>13</v>
      </c>
      <c r="F83" s="90" t="s">
        <v>13</v>
      </c>
      <c r="G83" s="66">
        <v>0</v>
      </c>
      <c r="H83" s="47">
        <v>11</v>
      </c>
      <c r="I83" s="47">
        <v>33</v>
      </c>
      <c r="J83" s="51">
        <v>2.75</v>
      </c>
      <c r="K83" s="94">
        <v>5.5</v>
      </c>
      <c r="L83" s="66">
        <v>0</v>
      </c>
      <c r="M83" s="33">
        <v>6</v>
      </c>
      <c r="N83" s="80">
        <v>18</v>
      </c>
      <c r="O83" s="94">
        <v>1.5</v>
      </c>
      <c r="P83" s="90">
        <v>3</v>
      </c>
      <c r="Q83" s="66">
        <v>0</v>
      </c>
      <c r="R83" s="227">
        <f t="shared" si="5"/>
        <v>17</v>
      </c>
      <c r="S83" s="193">
        <f t="shared" si="5"/>
        <v>51</v>
      </c>
      <c r="T83" s="194">
        <f>S83/24</f>
        <v>2.125</v>
      </c>
      <c r="U83" s="195">
        <f>T83*2</f>
        <v>4.25</v>
      </c>
      <c r="V83" s="196">
        <v>0</v>
      </c>
    </row>
    <row r="84" spans="1:22" ht="22.5" thickBot="1">
      <c r="A84" s="48"/>
      <c r="B84" s="35" t="s">
        <v>15</v>
      </c>
      <c r="C84" s="81" t="s">
        <v>13</v>
      </c>
      <c r="D84" s="81" t="s">
        <v>13</v>
      </c>
      <c r="E84" s="91" t="s">
        <v>13</v>
      </c>
      <c r="F84" s="91" t="s">
        <v>13</v>
      </c>
      <c r="G84" s="67">
        <v>0</v>
      </c>
      <c r="H84" s="109">
        <v>5</v>
      </c>
      <c r="I84" s="50">
        <v>193</v>
      </c>
      <c r="J84" s="53">
        <v>16.083333333333332</v>
      </c>
      <c r="K84" s="97">
        <v>32.166666666666664</v>
      </c>
      <c r="L84" s="67">
        <v>0</v>
      </c>
      <c r="M84" s="37">
        <v>4</v>
      </c>
      <c r="N84" s="81">
        <v>192</v>
      </c>
      <c r="O84" s="97">
        <v>16</v>
      </c>
      <c r="P84" s="91">
        <v>32</v>
      </c>
      <c r="Q84" s="67">
        <v>0</v>
      </c>
      <c r="R84" s="199">
        <f t="shared" si="5"/>
        <v>9</v>
      </c>
      <c r="S84" s="200">
        <f t="shared" si="5"/>
        <v>385</v>
      </c>
      <c r="T84" s="201">
        <f>S84/24</f>
        <v>16.041666666666668</v>
      </c>
      <c r="U84" s="232">
        <f>T84*2</f>
        <v>32.083333333333336</v>
      </c>
      <c r="V84" s="233">
        <v>0</v>
      </c>
    </row>
    <row r="85" spans="1:22" ht="21.75">
      <c r="A85" s="38" t="s">
        <v>39</v>
      </c>
      <c r="B85" s="40"/>
      <c r="C85" s="82"/>
      <c r="D85" s="82"/>
      <c r="E85" s="93"/>
      <c r="F85" s="93"/>
      <c r="G85" s="69"/>
      <c r="H85" s="110"/>
      <c r="I85" s="110"/>
      <c r="J85" s="111"/>
      <c r="K85" s="98"/>
      <c r="L85" s="69"/>
      <c r="M85" s="120"/>
      <c r="N85" s="82"/>
      <c r="O85" s="98"/>
      <c r="P85" s="93"/>
      <c r="Q85" s="69"/>
      <c r="R85" s="242"/>
      <c r="S85" s="243"/>
      <c r="T85" s="241"/>
      <c r="U85" s="237"/>
      <c r="V85" s="238"/>
    </row>
    <row r="86" spans="1:22" ht="21.75">
      <c r="A86" s="30" t="s">
        <v>39</v>
      </c>
      <c r="B86" s="31" t="s">
        <v>12</v>
      </c>
      <c r="C86" s="80" t="s">
        <v>13</v>
      </c>
      <c r="D86" s="80">
        <v>0</v>
      </c>
      <c r="E86" s="90">
        <v>0</v>
      </c>
      <c r="F86" s="90" t="s">
        <v>13</v>
      </c>
      <c r="G86" s="66">
        <v>0</v>
      </c>
      <c r="H86" s="47">
        <v>2379</v>
      </c>
      <c r="I86" s="47">
        <v>7085</v>
      </c>
      <c r="J86" s="51">
        <v>393.6111111111111</v>
      </c>
      <c r="K86" s="90" t="s">
        <v>13</v>
      </c>
      <c r="L86" s="66">
        <f>SUM(J86,K87:K88)</f>
        <v>393.6111111111111</v>
      </c>
      <c r="M86" s="33">
        <v>3577</v>
      </c>
      <c r="N86" s="80">
        <v>10718</v>
      </c>
      <c r="O86" s="94">
        <v>595.4444444444445</v>
      </c>
      <c r="P86" s="90" t="s">
        <v>13</v>
      </c>
      <c r="Q86" s="66">
        <v>597.4444444444445</v>
      </c>
      <c r="R86" s="227">
        <f>SUM(C86,H86,M86)</f>
        <v>5956</v>
      </c>
      <c r="S86" s="193">
        <f>SUM(D86,I86,N86)</f>
        <v>17803</v>
      </c>
      <c r="T86" s="194">
        <f>S86/36</f>
        <v>494.52777777777777</v>
      </c>
      <c r="U86" s="195" t="s">
        <v>13</v>
      </c>
      <c r="V86" s="196">
        <f>SUM(T86,U87:U88)</f>
        <v>495.52777777777777</v>
      </c>
    </row>
    <row r="87" spans="1:22" ht="21.75">
      <c r="A87" s="43"/>
      <c r="B87" s="31" t="s">
        <v>14</v>
      </c>
      <c r="C87" s="80" t="s">
        <v>13</v>
      </c>
      <c r="D87" s="80" t="s">
        <v>13</v>
      </c>
      <c r="E87" s="90" t="s">
        <v>13</v>
      </c>
      <c r="F87" s="90" t="s">
        <v>13</v>
      </c>
      <c r="G87" s="66">
        <v>0</v>
      </c>
      <c r="H87" s="47" t="s">
        <v>13</v>
      </c>
      <c r="I87" s="47" t="s">
        <v>13</v>
      </c>
      <c r="J87" s="46" t="s">
        <v>13</v>
      </c>
      <c r="K87" s="90" t="s">
        <v>13</v>
      </c>
      <c r="L87" s="66">
        <v>0</v>
      </c>
      <c r="M87" s="33">
        <v>4</v>
      </c>
      <c r="N87" s="80">
        <v>12</v>
      </c>
      <c r="O87" s="94">
        <v>1</v>
      </c>
      <c r="P87" s="90">
        <v>2</v>
      </c>
      <c r="Q87" s="66">
        <v>0</v>
      </c>
      <c r="R87" s="227">
        <f>SUM(C87,H87,M87)</f>
        <v>4</v>
      </c>
      <c r="S87" s="193">
        <f>SUM(D87,I87,N87)</f>
        <v>12</v>
      </c>
      <c r="T87" s="194">
        <f>S87/24</f>
        <v>0.5</v>
      </c>
      <c r="U87" s="195">
        <f>T87*2</f>
        <v>1</v>
      </c>
      <c r="V87" s="196">
        <v>0</v>
      </c>
    </row>
    <row r="88" spans="1:22" ht="21.75">
      <c r="A88" s="43"/>
      <c r="B88" s="31" t="s">
        <v>15</v>
      </c>
      <c r="C88" s="80" t="s">
        <v>13</v>
      </c>
      <c r="D88" s="80" t="s">
        <v>13</v>
      </c>
      <c r="E88" s="90" t="s">
        <v>13</v>
      </c>
      <c r="F88" s="90" t="s">
        <v>13</v>
      </c>
      <c r="G88" s="66">
        <v>0</v>
      </c>
      <c r="H88" s="47" t="s">
        <v>13</v>
      </c>
      <c r="I88" s="47" t="s">
        <v>13</v>
      </c>
      <c r="J88" s="46" t="s">
        <v>13</v>
      </c>
      <c r="K88" s="90" t="s">
        <v>13</v>
      </c>
      <c r="L88" s="66">
        <v>0</v>
      </c>
      <c r="M88" s="47" t="s">
        <v>13</v>
      </c>
      <c r="N88" s="80" t="s">
        <v>13</v>
      </c>
      <c r="O88" s="90" t="s">
        <v>13</v>
      </c>
      <c r="P88" s="90" t="s">
        <v>13</v>
      </c>
      <c r="Q88" s="66">
        <v>0</v>
      </c>
      <c r="R88" s="228" t="s">
        <v>13</v>
      </c>
      <c r="S88" s="229" t="s">
        <v>13</v>
      </c>
      <c r="T88" s="195" t="s">
        <v>13</v>
      </c>
      <c r="U88" s="195" t="s">
        <v>13</v>
      </c>
      <c r="V88" s="196">
        <v>0</v>
      </c>
    </row>
    <row r="89" spans="1:22" ht="21.75">
      <c r="A89" s="30" t="s">
        <v>19</v>
      </c>
      <c r="B89" s="31" t="s">
        <v>12</v>
      </c>
      <c r="C89" s="80">
        <v>1</v>
      </c>
      <c r="D89" s="80">
        <v>2</v>
      </c>
      <c r="E89" s="90">
        <v>0.1111111111111111</v>
      </c>
      <c r="F89" s="90" t="s">
        <v>13</v>
      </c>
      <c r="G89" s="66">
        <v>3.111111111111111</v>
      </c>
      <c r="H89" s="47">
        <v>1908</v>
      </c>
      <c r="I89" s="47">
        <v>5629</v>
      </c>
      <c r="J89" s="51">
        <v>312.72222222222223</v>
      </c>
      <c r="K89" s="90" t="s">
        <v>13</v>
      </c>
      <c r="L89" s="66">
        <f>SUM(J89,K90:K91)</f>
        <v>361.55555555555554</v>
      </c>
      <c r="M89" s="33">
        <v>1387</v>
      </c>
      <c r="N89" s="80">
        <v>4120</v>
      </c>
      <c r="O89" s="94">
        <v>228.88888888888889</v>
      </c>
      <c r="P89" s="90"/>
      <c r="Q89" s="66">
        <v>288.55555555555554</v>
      </c>
      <c r="R89" s="227">
        <f aca="true" t="shared" si="6" ref="R89:S94">SUM(C89,H89,M89)</f>
        <v>3296</v>
      </c>
      <c r="S89" s="193">
        <f t="shared" si="6"/>
        <v>9751</v>
      </c>
      <c r="T89" s="194">
        <f>S89/36</f>
        <v>270.8611111111111</v>
      </c>
      <c r="U89" s="195" t="s">
        <v>13</v>
      </c>
      <c r="V89" s="196">
        <f>SUM(T89,U90:U91)</f>
        <v>326.6111111111111</v>
      </c>
    </row>
    <row r="90" spans="1:22" ht="21.75">
      <c r="A90" s="43"/>
      <c r="B90" s="31" t="s">
        <v>14</v>
      </c>
      <c r="C90" s="80">
        <v>6</v>
      </c>
      <c r="D90" s="80">
        <v>18</v>
      </c>
      <c r="E90" s="90">
        <v>1.5</v>
      </c>
      <c r="F90" s="90">
        <v>3</v>
      </c>
      <c r="G90" s="66">
        <v>0</v>
      </c>
      <c r="H90" s="47">
        <v>20</v>
      </c>
      <c r="I90" s="47">
        <v>84</v>
      </c>
      <c r="J90" s="51">
        <v>7</v>
      </c>
      <c r="K90" s="94">
        <v>14</v>
      </c>
      <c r="L90" s="66">
        <v>0</v>
      </c>
      <c r="M90" s="33">
        <v>15</v>
      </c>
      <c r="N90" s="80">
        <v>64</v>
      </c>
      <c r="O90" s="94">
        <v>5.333333333333333</v>
      </c>
      <c r="P90" s="90">
        <v>10.666666666666666</v>
      </c>
      <c r="Q90" s="66">
        <v>0</v>
      </c>
      <c r="R90" s="227">
        <f t="shared" si="6"/>
        <v>41</v>
      </c>
      <c r="S90" s="193">
        <f t="shared" si="6"/>
        <v>166</v>
      </c>
      <c r="T90" s="194">
        <f>S90/24</f>
        <v>6.916666666666667</v>
      </c>
      <c r="U90" s="195">
        <f>T90*2</f>
        <v>13.833333333333334</v>
      </c>
      <c r="V90" s="196">
        <v>0</v>
      </c>
    </row>
    <row r="91" spans="1:22" ht="21.75">
      <c r="A91" s="43"/>
      <c r="B91" s="31" t="s">
        <v>15</v>
      </c>
      <c r="C91" s="80" t="s">
        <v>13</v>
      </c>
      <c r="D91" s="80" t="s">
        <v>13</v>
      </c>
      <c r="E91" s="90" t="s">
        <v>13</v>
      </c>
      <c r="F91" s="90" t="s">
        <v>13</v>
      </c>
      <c r="G91" s="66">
        <v>0</v>
      </c>
      <c r="H91" s="47">
        <v>32</v>
      </c>
      <c r="I91" s="47">
        <v>209</v>
      </c>
      <c r="J91" s="51">
        <v>17.416666666666668</v>
      </c>
      <c r="K91" s="94">
        <v>34.833333333333336</v>
      </c>
      <c r="L91" s="66">
        <v>0</v>
      </c>
      <c r="M91" s="33">
        <v>12</v>
      </c>
      <c r="N91" s="80">
        <v>294</v>
      </c>
      <c r="O91" s="94">
        <v>24.5</v>
      </c>
      <c r="P91" s="90">
        <v>49</v>
      </c>
      <c r="Q91" s="66">
        <v>0</v>
      </c>
      <c r="R91" s="227">
        <f t="shared" si="6"/>
        <v>44</v>
      </c>
      <c r="S91" s="193">
        <f t="shared" si="6"/>
        <v>503</v>
      </c>
      <c r="T91" s="194">
        <f>S91/24</f>
        <v>20.958333333333332</v>
      </c>
      <c r="U91" s="195">
        <f>T91*2</f>
        <v>41.916666666666664</v>
      </c>
      <c r="V91" s="196">
        <v>0</v>
      </c>
    </row>
    <row r="92" spans="1:22" ht="21.75">
      <c r="A92" s="44" t="s">
        <v>21</v>
      </c>
      <c r="B92" s="31" t="s">
        <v>12</v>
      </c>
      <c r="C92" s="80">
        <v>1</v>
      </c>
      <c r="D92" s="80">
        <v>2</v>
      </c>
      <c r="E92" s="90">
        <v>0.1111111111111111</v>
      </c>
      <c r="F92" s="90" t="s">
        <v>13</v>
      </c>
      <c r="G92" s="66">
        <v>3.111111111111111</v>
      </c>
      <c r="H92" s="47">
        <v>4287</v>
      </c>
      <c r="I92" s="47">
        <v>12714</v>
      </c>
      <c r="J92" s="45">
        <v>706.3333333333333</v>
      </c>
      <c r="K92" s="90" t="s">
        <v>13</v>
      </c>
      <c r="L92" s="66">
        <f>SUM(J92,K93:K94)</f>
        <v>755.1666666666666</v>
      </c>
      <c r="M92" s="47">
        <v>4964</v>
      </c>
      <c r="N92" s="80">
        <v>14838</v>
      </c>
      <c r="O92" s="90">
        <v>824.3333333333334</v>
      </c>
      <c r="P92" s="90" t="s">
        <v>13</v>
      </c>
      <c r="Q92" s="66">
        <v>886</v>
      </c>
      <c r="R92" s="227">
        <f t="shared" si="6"/>
        <v>9252</v>
      </c>
      <c r="S92" s="193">
        <f t="shared" si="6"/>
        <v>27554</v>
      </c>
      <c r="T92" s="194">
        <f>S92/36</f>
        <v>765.3888888888889</v>
      </c>
      <c r="U92" s="195" t="s">
        <v>13</v>
      </c>
      <c r="V92" s="196">
        <f>SUM(T92,U93:U94)</f>
        <v>822.1388888888889</v>
      </c>
    </row>
    <row r="93" spans="1:22" ht="21.75">
      <c r="A93" s="43"/>
      <c r="B93" s="31" t="s">
        <v>14</v>
      </c>
      <c r="C93" s="80">
        <v>6</v>
      </c>
      <c r="D93" s="80">
        <v>18</v>
      </c>
      <c r="E93" s="90">
        <v>1.5</v>
      </c>
      <c r="F93" s="90">
        <v>3</v>
      </c>
      <c r="G93" s="66">
        <v>0</v>
      </c>
      <c r="H93" s="47">
        <v>20</v>
      </c>
      <c r="I93" s="47">
        <v>84</v>
      </c>
      <c r="J93" s="45">
        <v>7</v>
      </c>
      <c r="K93" s="90">
        <v>14</v>
      </c>
      <c r="L93" s="66">
        <v>0</v>
      </c>
      <c r="M93" s="47">
        <v>19</v>
      </c>
      <c r="N93" s="80">
        <v>76</v>
      </c>
      <c r="O93" s="90">
        <v>6.333333333333333</v>
      </c>
      <c r="P93" s="90">
        <v>12.666666666666666</v>
      </c>
      <c r="Q93" s="66">
        <v>0</v>
      </c>
      <c r="R93" s="227">
        <f t="shared" si="6"/>
        <v>45</v>
      </c>
      <c r="S93" s="193">
        <f t="shared" si="6"/>
        <v>178</v>
      </c>
      <c r="T93" s="194">
        <f>S93/24</f>
        <v>7.416666666666667</v>
      </c>
      <c r="U93" s="195">
        <f>T93*2</f>
        <v>14.833333333333334</v>
      </c>
      <c r="V93" s="196">
        <v>0</v>
      </c>
    </row>
    <row r="94" spans="1:22" ht="22.5" thickBot="1">
      <c r="A94" s="48"/>
      <c r="B94" s="35" t="s">
        <v>15</v>
      </c>
      <c r="C94" s="81" t="s">
        <v>13</v>
      </c>
      <c r="D94" s="81" t="s">
        <v>13</v>
      </c>
      <c r="E94" s="91" t="s">
        <v>13</v>
      </c>
      <c r="F94" s="91" t="s">
        <v>13</v>
      </c>
      <c r="G94" s="67">
        <v>0</v>
      </c>
      <c r="H94" s="109">
        <v>32</v>
      </c>
      <c r="I94" s="50">
        <v>209</v>
      </c>
      <c r="J94" s="119">
        <v>17.416666666666668</v>
      </c>
      <c r="K94" s="91">
        <v>34.833333333333336</v>
      </c>
      <c r="L94" s="67">
        <v>0</v>
      </c>
      <c r="M94" s="50">
        <v>12</v>
      </c>
      <c r="N94" s="81">
        <v>294</v>
      </c>
      <c r="O94" s="91">
        <v>24.5</v>
      </c>
      <c r="P94" s="91">
        <v>49</v>
      </c>
      <c r="Q94" s="67">
        <v>0</v>
      </c>
      <c r="R94" s="199">
        <f t="shared" si="6"/>
        <v>44</v>
      </c>
      <c r="S94" s="200">
        <f t="shared" si="6"/>
        <v>503</v>
      </c>
      <c r="T94" s="201">
        <f>S94/24</f>
        <v>20.958333333333332</v>
      </c>
      <c r="U94" s="232">
        <f>T94*2</f>
        <v>41.916666666666664</v>
      </c>
      <c r="V94" s="233">
        <v>0</v>
      </c>
    </row>
    <row r="95" spans="1:22" ht="21.75">
      <c r="A95" s="38" t="s">
        <v>40</v>
      </c>
      <c r="B95" s="40"/>
      <c r="C95" s="82"/>
      <c r="D95" s="82"/>
      <c r="E95" s="93"/>
      <c r="F95" s="93"/>
      <c r="G95" s="69"/>
      <c r="H95" s="110"/>
      <c r="I95" s="110"/>
      <c r="J95" s="111"/>
      <c r="K95" s="98"/>
      <c r="L95" s="69"/>
      <c r="M95" s="114"/>
      <c r="N95" s="115"/>
      <c r="O95" s="98"/>
      <c r="P95" s="93"/>
      <c r="Q95" s="69"/>
      <c r="R95" s="239"/>
      <c r="S95" s="240"/>
      <c r="T95" s="241"/>
      <c r="U95" s="237"/>
      <c r="V95" s="238"/>
    </row>
    <row r="96" spans="1:22" ht="21.75">
      <c r="A96" s="30" t="s">
        <v>41</v>
      </c>
      <c r="B96" s="31" t="s">
        <v>12</v>
      </c>
      <c r="C96" s="83">
        <v>307</v>
      </c>
      <c r="D96" s="80">
        <v>921</v>
      </c>
      <c r="E96" s="90">
        <v>51.166666666666664</v>
      </c>
      <c r="F96" s="90" t="s">
        <v>13</v>
      </c>
      <c r="G96" s="66">
        <v>51.166666666666664</v>
      </c>
      <c r="H96" s="47">
        <v>6576</v>
      </c>
      <c r="I96" s="47">
        <v>17496</v>
      </c>
      <c r="J96" s="51">
        <v>972</v>
      </c>
      <c r="K96" s="94"/>
      <c r="L96" s="66">
        <f>SUM(J96,K97:K98)</f>
        <v>986.6666666666666</v>
      </c>
      <c r="M96" s="52">
        <v>7206</v>
      </c>
      <c r="N96" s="83">
        <v>16572</v>
      </c>
      <c r="O96" s="94">
        <v>920.6666666666666</v>
      </c>
      <c r="P96" s="90"/>
      <c r="Q96" s="66">
        <v>937.9999999999999</v>
      </c>
      <c r="R96" s="227">
        <f aca="true" t="shared" si="7" ref="R96:R131">SUM(C96,H96,M96)</f>
        <v>14089</v>
      </c>
      <c r="S96" s="193">
        <f aca="true" t="shared" si="8" ref="S96:S131">SUM(D96,I96,N96)</f>
        <v>34989</v>
      </c>
      <c r="T96" s="194">
        <f>S96/36</f>
        <v>971.9166666666666</v>
      </c>
      <c r="U96" s="195" t="s">
        <v>13</v>
      </c>
      <c r="V96" s="196">
        <f>SUM(T96,U97:U98)</f>
        <v>987.9166666666666</v>
      </c>
    </row>
    <row r="97" spans="1:22" ht="21.75">
      <c r="A97" s="43"/>
      <c r="B97" s="31" t="s">
        <v>14</v>
      </c>
      <c r="C97" s="80" t="s">
        <v>13</v>
      </c>
      <c r="D97" s="80" t="s">
        <v>13</v>
      </c>
      <c r="E97" s="90" t="s">
        <v>13</v>
      </c>
      <c r="F97" s="90" t="s">
        <v>13</v>
      </c>
      <c r="G97" s="66">
        <v>0</v>
      </c>
      <c r="H97" s="47">
        <v>25</v>
      </c>
      <c r="I97" s="47">
        <v>76</v>
      </c>
      <c r="J97" s="51">
        <v>6.333333333333333</v>
      </c>
      <c r="K97" s="94">
        <v>12.666666666666666</v>
      </c>
      <c r="L97" s="66"/>
      <c r="M97" s="52">
        <v>18</v>
      </c>
      <c r="N97" s="83">
        <v>82</v>
      </c>
      <c r="O97" s="94">
        <v>6.833333333333333</v>
      </c>
      <c r="P97" s="90">
        <v>13.666666666666666</v>
      </c>
      <c r="Q97" s="66">
        <v>0</v>
      </c>
      <c r="R97" s="227">
        <f t="shared" si="7"/>
        <v>43</v>
      </c>
      <c r="S97" s="193">
        <f t="shared" si="8"/>
        <v>158</v>
      </c>
      <c r="T97" s="194">
        <f>S97/24</f>
        <v>6.583333333333333</v>
      </c>
      <c r="U97" s="195">
        <f>T97*2</f>
        <v>13.166666666666666</v>
      </c>
      <c r="V97" s="196">
        <v>0</v>
      </c>
    </row>
    <row r="98" spans="1:22" ht="21.75">
      <c r="A98" s="43"/>
      <c r="B98" s="31" t="s">
        <v>15</v>
      </c>
      <c r="C98" s="80" t="s">
        <v>13</v>
      </c>
      <c r="D98" s="80" t="s">
        <v>13</v>
      </c>
      <c r="E98" s="90" t="s">
        <v>13</v>
      </c>
      <c r="F98" s="90" t="s">
        <v>13</v>
      </c>
      <c r="G98" s="66">
        <v>0</v>
      </c>
      <c r="H98" s="47">
        <v>4</v>
      </c>
      <c r="I98" s="47">
        <v>12</v>
      </c>
      <c r="J98" s="51">
        <v>1</v>
      </c>
      <c r="K98" s="94">
        <v>2</v>
      </c>
      <c r="L98" s="66"/>
      <c r="M98" s="52">
        <v>8</v>
      </c>
      <c r="N98" s="83">
        <v>22</v>
      </c>
      <c r="O98" s="94">
        <v>1.8333333333333333</v>
      </c>
      <c r="P98" s="90">
        <v>3.6666666666666665</v>
      </c>
      <c r="Q98" s="66">
        <v>0</v>
      </c>
      <c r="R98" s="227">
        <f t="shared" si="7"/>
        <v>12</v>
      </c>
      <c r="S98" s="193">
        <f t="shared" si="8"/>
        <v>34</v>
      </c>
      <c r="T98" s="194">
        <f>S98/24</f>
        <v>1.4166666666666667</v>
      </c>
      <c r="U98" s="195">
        <f>T98*2</f>
        <v>2.8333333333333335</v>
      </c>
      <c r="V98" s="196">
        <v>0</v>
      </c>
    </row>
    <row r="99" spans="1:22" ht="21.75">
      <c r="A99" s="30" t="s">
        <v>42</v>
      </c>
      <c r="B99" s="31" t="s">
        <v>12</v>
      </c>
      <c r="C99" s="83">
        <v>373</v>
      </c>
      <c r="D99" s="80">
        <v>1072</v>
      </c>
      <c r="E99" s="90">
        <v>59.55555555555556</v>
      </c>
      <c r="F99" s="90" t="s">
        <v>13</v>
      </c>
      <c r="G99" s="66">
        <v>59.55555555555556</v>
      </c>
      <c r="H99" s="47">
        <v>5620</v>
      </c>
      <c r="I99" s="47">
        <v>12243</v>
      </c>
      <c r="J99" s="51">
        <v>680.1666666666666</v>
      </c>
      <c r="K99" s="94"/>
      <c r="L99" s="66">
        <f>SUM(J99,K100:K101)</f>
        <v>713</v>
      </c>
      <c r="M99" s="52">
        <v>4029</v>
      </c>
      <c r="N99" s="83">
        <v>8019</v>
      </c>
      <c r="O99" s="94">
        <v>445.5</v>
      </c>
      <c r="P99" s="90"/>
      <c r="Q99" s="66">
        <v>462.1666666666667</v>
      </c>
      <c r="R99" s="227">
        <f t="shared" si="7"/>
        <v>10022</v>
      </c>
      <c r="S99" s="193">
        <f t="shared" si="8"/>
        <v>21334</v>
      </c>
      <c r="T99" s="194">
        <f>S99/36</f>
        <v>592.6111111111111</v>
      </c>
      <c r="U99" s="195" t="s">
        <v>13</v>
      </c>
      <c r="V99" s="196">
        <f>SUM(T99,U100:U101)</f>
        <v>617.3611111111111</v>
      </c>
    </row>
    <row r="100" spans="1:22" ht="21.75">
      <c r="A100" s="43"/>
      <c r="B100" s="31" t="s">
        <v>14</v>
      </c>
      <c r="C100" s="80" t="s">
        <v>13</v>
      </c>
      <c r="D100" s="80" t="s">
        <v>13</v>
      </c>
      <c r="E100" s="90" t="s">
        <v>13</v>
      </c>
      <c r="F100" s="90" t="s">
        <v>13</v>
      </c>
      <c r="G100" s="66">
        <v>0</v>
      </c>
      <c r="H100" s="47">
        <v>58</v>
      </c>
      <c r="I100" s="47">
        <v>197</v>
      </c>
      <c r="J100" s="51">
        <v>16.416666666666668</v>
      </c>
      <c r="K100" s="94">
        <v>32.833333333333336</v>
      </c>
      <c r="L100" s="66"/>
      <c r="M100" s="52">
        <v>40</v>
      </c>
      <c r="N100" s="83">
        <v>100</v>
      </c>
      <c r="O100" s="94">
        <v>8.333333333333334</v>
      </c>
      <c r="P100" s="90">
        <v>16.666666666666668</v>
      </c>
      <c r="Q100" s="66">
        <v>0</v>
      </c>
      <c r="R100" s="227">
        <f t="shared" si="7"/>
        <v>98</v>
      </c>
      <c r="S100" s="193">
        <f t="shared" si="8"/>
        <v>297</v>
      </c>
      <c r="T100" s="194">
        <f>S100/24</f>
        <v>12.375</v>
      </c>
      <c r="U100" s="195">
        <f>T100*2</f>
        <v>24.75</v>
      </c>
      <c r="V100" s="196">
        <v>0</v>
      </c>
    </row>
    <row r="101" spans="1:22" ht="21.75">
      <c r="A101" s="43"/>
      <c r="B101" s="31" t="s">
        <v>15</v>
      </c>
      <c r="C101" s="80" t="s">
        <v>13</v>
      </c>
      <c r="D101" s="80" t="s">
        <v>13</v>
      </c>
      <c r="E101" s="90" t="s">
        <v>13</v>
      </c>
      <c r="F101" s="90" t="s">
        <v>13</v>
      </c>
      <c r="G101" s="66">
        <v>0</v>
      </c>
      <c r="H101" s="47"/>
      <c r="I101" s="47"/>
      <c r="J101" s="51">
        <v>0</v>
      </c>
      <c r="K101" s="94"/>
      <c r="L101" s="66"/>
      <c r="M101" s="52"/>
      <c r="N101" s="83"/>
      <c r="O101" s="94"/>
      <c r="P101" s="90"/>
      <c r="Q101" s="66">
        <v>0</v>
      </c>
      <c r="R101" s="227">
        <f t="shared" si="7"/>
        <v>0</v>
      </c>
      <c r="S101" s="193">
        <f t="shared" si="8"/>
        <v>0</v>
      </c>
      <c r="T101" s="194">
        <f>S101/24</f>
        <v>0</v>
      </c>
      <c r="U101" s="195">
        <f>T101*2</f>
        <v>0</v>
      </c>
      <c r="V101" s="196">
        <v>0</v>
      </c>
    </row>
    <row r="102" spans="1:22" ht="21.75">
      <c r="A102" s="30" t="s">
        <v>43</v>
      </c>
      <c r="B102" s="31" t="s">
        <v>12</v>
      </c>
      <c r="C102" s="83">
        <v>1</v>
      </c>
      <c r="D102" s="80">
        <v>3</v>
      </c>
      <c r="E102" s="90">
        <v>0.16666666666666666</v>
      </c>
      <c r="F102" s="90" t="s">
        <v>13</v>
      </c>
      <c r="G102" s="66">
        <v>0.16666666666666666</v>
      </c>
      <c r="H102" s="47">
        <v>636</v>
      </c>
      <c r="I102" s="47">
        <v>1730</v>
      </c>
      <c r="J102" s="51">
        <v>96.11111111111111</v>
      </c>
      <c r="K102" s="94"/>
      <c r="L102" s="66">
        <f>SUM(J102,K103:K104)</f>
        <v>105.44444444444444</v>
      </c>
      <c r="M102" s="52">
        <v>800</v>
      </c>
      <c r="N102" s="83">
        <v>2423</v>
      </c>
      <c r="O102" s="94">
        <v>134.61111111111111</v>
      </c>
      <c r="P102" s="90"/>
      <c r="Q102" s="66">
        <v>138.7777777777778</v>
      </c>
      <c r="R102" s="227">
        <f t="shared" si="7"/>
        <v>1437</v>
      </c>
      <c r="S102" s="193">
        <f t="shared" si="8"/>
        <v>4156</v>
      </c>
      <c r="T102" s="194">
        <f>S102/36</f>
        <v>115.44444444444444</v>
      </c>
      <c r="U102" s="195" t="s">
        <v>13</v>
      </c>
      <c r="V102" s="196">
        <f>SUM(T102,U103:U104)</f>
        <v>122.19444444444444</v>
      </c>
    </row>
    <row r="103" spans="1:22" ht="21.75">
      <c r="A103" s="43"/>
      <c r="B103" s="31" t="s">
        <v>14</v>
      </c>
      <c r="C103" s="80" t="s">
        <v>13</v>
      </c>
      <c r="D103" s="80" t="s">
        <v>13</v>
      </c>
      <c r="E103" s="90" t="s">
        <v>13</v>
      </c>
      <c r="F103" s="90" t="s">
        <v>13</v>
      </c>
      <c r="G103" s="66">
        <v>0</v>
      </c>
      <c r="H103" s="47">
        <v>10</v>
      </c>
      <c r="I103" s="47">
        <v>45</v>
      </c>
      <c r="J103" s="51">
        <v>3.75</v>
      </c>
      <c r="K103" s="94">
        <v>7.5</v>
      </c>
      <c r="L103" s="66"/>
      <c r="M103" s="52">
        <v>3</v>
      </c>
      <c r="N103" s="83">
        <v>17</v>
      </c>
      <c r="O103" s="94">
        <v>1.4166666666666667</v>
      </c>
      <c r="P103" s="90">
        <v>2.8333333333333335</v>
      </c>
      <c r="Q103" s="66">
        <v>0</v>
      </c>
      <c r="R103" s="227">
        <f t="shared" si="7"/>
        <v>13</v>
      </c>
      <c r="S103" s="193">
        <f t="shared" si="8"/>
        <v>62</v>
      </c>
      <c r="T103" s="194">
        <f>S103/24</f>
        <v>2.5833333333333335</v>
      </c>
      <c r="U103" s="195">
        <f>T103*2</f>
        <v>5.166666666666667</v>
      </c>
      <c r="V103" s="196">
        <v>0</v>
      </c>
    </row>
    <row r="104" spans="1:22" ht="21.75">
      <c r="A104" s="43"/>
      <c r="B104" s="31" t="s">
        <v>15</v>
      </c>
      <c r="C104" s="80" t="s">
        <v>13</v>
      </c>
      <c r="D104" s="80" t="s">
        <v>13</v>
      </c>
      <c r="E104" s="90" t="s">
        <v>13</v>
      </c>
      <c r="F104" s="90" t="s">
        <v>13</v>
      </c>
      <c r="G104" s="66">
        <v>0</v>
      </c>
      <c r="H104" s="47">
        <v>4</v>
      </c>
      <c r="I104" s="47">
        <v>11</v>
      </c>
      <c r="J104" s="51">
        <v>0.9166666666666666</v>
      </c>
      <c r="K104" s="94">
        <v>1.8333333333333333</v>
      </c>
      <c r="L104" s="66"/>
      <c r="M104" s="52">
        <v>3</v>
      </c>
      <c r="N104" s="83">
        <v>8</v>
      </c>
      <c r="O104" s="94">
        <v>0.6666666666666666</v>
      </c>
      <c r="P104" s="90">
        <v>1.3333333333333333</v>
      </c>
      <c r="Q104" s="66">
        <v>0</v>
      </c>
      <c r="R104" s="227">
        <f t="shared" si="7"/>
        <v>7</v>
      </c>
      <c r="S104" s="193">
        <f t="shared" si="8"/>
        <v>19</v>
      </c>
      <c r="T104" s="194">
        <f>S104/24</f>
        <v>0.7916666666666666</v>
      </c>
      <c r="U104" s="195">
        <f>T104*2</f>
        <v>1.5833333333333333</v>
      </c>
      <c r="V104" s="196">
        <v>0</v>
      </c>
    </row>
    <row r="105" spans="1:22" ht="21.75">
      <c r="A105" s="30" t="s">
        <v>44</v>
      </c>
      <c r="B105" s="31" t="s">
        <v>12</v>
      </c>
      <c r="C105" s="83">
        <v>121</v>
      </c>
      <c r="D105" s="80">
        <v>242</v>
      </c>
      <c r="E105" s="90">
        <v>13.444444444444445</v>
      </c>
      <c r="F105" s="90"/>
      <c r="G105" s="66">
        <v>13.444444444444445</v>
      </c>
      <c r="H105" s="47">
        <v>828</v>
      </c>
      <c r="I105" s="47">
        <v>1922</v>
      </c>
      <c r="J105" s="51">
        <v>106.77777777777777</v>
      </c>
      <c r="K105" s="90" t="s">
        <v>13</v>
      </c>
      <c r="L105" s="66">
        <f>SUM(J105,K106:K107)</f>
        <v>117.44444444444444</v>
      </c>
      <c r="M105" s="52">
        <v>919</v>
      </c>
      <c r="N105" s="83">
        <v>1902</v>
      </c>
      <c r="O105" s="94">
        <v>105.66666666666667</v>
      </c>
      <c r="P105" s="90"/>
      <c r="Q105" s="66">
        <v>113.66666666666667</v>
      </c>
      <c r="R105" s="227">
        <f t="shared" si="7"/>
        <v>1868</v>
      </c>
      <c r="S105" s="193">
        <f t="shared" si="8"/>
        <v>4066</v>
      </c>
      <c r="T105" s="194">
        <f>S105/36</f>
        <v>112.94444444444444</v>
      </c>
      <c r="U105" s="195" t="s">
        <v>13</v>
      </c>
      <c r="V105" s="196">
        <f>SUM(T105,U106:U107)</f>
        <v>122.27777777777777</v>
      </c>
    </row>
    <row r="106" spans="1:22" ht="21.75">
      <c r="A106" s="43"/>
      <c r="B106" s="31" t="s">
        <v>14</v>
      </c>
      <c r="C106" s="80" t="s">
        <v>13</v>
      </c>
      <c r="D106" s="80" t="s">
        <v>13</v>
      </c>
      <c r="E106" s="90" t="s">
        <v>13</v>
      </c>
      <c r="F106" s="90" t="s">
        <v>13</v>
      </c>
      <c r="G106" s="66">
        <v>0</v>
      </c>
      <c r="H106" s="47">
        <v>23</v>
      </c>
      <c r="I106" s="47">
        <v>61</v>
      </c>
      <c r="J106" s="51">
        <v>5.083333333333333</v>
      </c>
      <c r="K106" s="94">
        <v>10.166666666666666</v>
      </c>
      <c r="L106" s="66">
        <v>0</v>
      </c>
      <c r="M106" s="52">
        <v>15</v>
      </c>
      <c r="N106" s="83">
        <v>45</v>
      </c>
      <c r="O106" s="94">
        <v>3.75</v>
      </c>
      <c r="P106" s="90">
        <v>7.5</v>
      </c>
      <c r="Q106" s="66">
        <v>0</v>
      </c>
      <c r="R106" s="227">
        <f t="shared" si="7"/>
        <v>38</v>
      </c>
      <c r="S106" s="193">
        <f t="shared" si="8"/>
        <v>106</v>
      </c>
      <c r="T106" s="194">
        <f>S106/24</f>
        <v>4.416666666666667</v>
      </c>
      <c r="U106" s="195">
        <f>T106*2</f>
        <v>8.833333333333334</v>
      </c>
      <c r="V106" s="196">
        <v>0</v>
      </c>
    </row>
    <row r="107" spans="1:22" ht="21.75">
      <c r="A107" s="43"/>
      <c r="B107" s="31" t="s">
        <v>15</v>
      </c>
      <c r="C107" s="80" t="s">
        <v>13</v>
      </c>
      <c r="D107" s="80" t="s">
        <v>13</v>
      </c>
      <c r="E107" s="90" t="s">
        <v>13</v>
      </c>
      <c r="F107" s="90" t="s">
        <v>13</v>
      </c>
      <c r="G107" s="66">
        <v>0</v>
      </c>
      <c r="H107" s="47">
        <v>1</v>
      </c>
      <c r="I107" s="47">
        <v>3</v>
      </c>
      <c r="J107" s="51">
        <v>0.25</v>
      </c>
      <c r="K107" s="94">
        <v>0.5</v>
      </c>
      <c r="L107" s="66">
        <v>0</v>
      </c>
      <c r="M107" s="52">
        <v>1</v>
      </c>
      <c r="N107" s="83">
        <v>3</v>
      </c>
      <c r="O107" s="94">
        <v>0.25</v>
      </c>
      <c r="P107" s="90">
        <v>0.5</v>
      </c>
      <c r="Q107" s="66">
        <v>0</v>
      </c>
      <c r="R107" s="227">
        <f t="shared" si="7"/>
        <v>2</v>
      </c>
      <c r="S107" s="193">
        <f t="shared" si="8"/>
        <v>6</v>
      </c>
      <c r="T107" s="194">
        <f>S107/24</f>
        <v>0.25</v>
      </c>
      <c r="U107" s="195">
        <f>T107*2</f>
        <v>0.5</v>
      </c>
      <c r="V107" s="196">
        <v>0</v>
      </c>
    </row>
    <row r="108" spans="1:22" ht="21.75">
      <c r="A108" s="30" t="s">
        <v>45</v>
      </c>
      <c r="B108" s="31" t="s">
        <v>12</v>
      </c>
      <c r="C108" s="80" t="s">
        <v>13</v>
      </c>
      <c r="D108" s="80" t="s">
        <v>13</v>
      </c>
      <c r="E108" s="90" t="s">
        <v>13</v>
      </c>
      <c r="F108" s="90" t="s">
        <v>13</v>
      </c>
      <c r="G108" s="66">
        <v>0</v>
      </c>
      <c r="H108" s="47">
        <v>2503</v>
      </c>
      <c r="I108" s="47">
        <v>5439</v>
      </c>
      <c r="J108" s="51">
        <v>302.1666666666667</v>
      </c>
      <c r="K108" s="90" t="s">
        <v>13</v>
      </c>
      <c r="L108" s="66">
        <f>SUM(J108,K109:K110)</f>
        <v>309.6666666666667</v>
      </c>
      <c r="M108" s="52">
        <v>2390</v>
      </c>
      <c r="N108" s="83">
        <v>5716</v>
      </c>
      <c r="O108" s="94">
        <v>317.55555555555554</v>
      </c>
      <c r="P108" s="90"/>
      <c r="Q108" s="66">
        <v>319.05555555555554</v>
      </c>
      <c r="R108" s="227">
        <f t="shared" si="7"/>
        <v>4893</v>
      </c>
      <c r="S108" s="193">
        <f t="shared" si="8"/>
        <v>11155</v>
      </c>
      <c r="T108" s="194">
        <f>S108/36</f>
        <v>309.8611111111111</v>
      </c>
      <c r="U108" s="195" t="s">
        <v>13</v>
      </c>
      <c r="V108" s="196">
        <f>SUM(T108,U109:U110)</f>
        <v>314.3611111111111</v>
      </c>
    </row>
    <row r="109" spans="1:22" ht="21.75">
      <c r="A109" s="43"/>
      <c r="B109" s="31" t="s">
        <v>14</v>
      </c>
      <c r="C109" s="80" t="s">
        <v>13</v>
      </c>
      <c r="D109" s="80" t="s">
        <v>13</v>
      </c>
      <c r="E109" s="90" t="s">
        <v>13</v>
      </c>
      <c r="F109" s="90" t="s">
        <v>13</v>
      </c>
      <c r="G109" s="66">
        <v>0</v>
      </c>
      <c r="H109" s="47">
        <v>11</v>
      </c>
      <c r="I109" s="47">
        <v>33</v>
      </c>
      <c r="J109" s="51">
        <v>2.75</v>
      </c>
      <c r="K109" s="94">
        <v>5.5</v>
      </c>
      <c r="L109" s="66">
        <v>0</v>
      </c>
      <c r="M109" s="52">
        <v>3</v>
      </c>
      <c r="N109" s="83">
        <v>9</v>
      </c>
      <c r="O109" s="94">
        <v>0.75</v>
      </c>
      <c r="P109" s="90">
        <v>1.5</v>
      </c>
      <c r="Q109" s="66">
        <v>0</v>
      </c>
      <c r="R109" s="227">
        <f t="shared" si="7"/>
        <v>14</v>
      </c>
      <c r="S109" s="193">
        <f t="shared" si="8"/>
        <v>42</v>
      </c>
      <c r="T109" s="194">
        <f>S109/24</f>
        <v>1.75</v>
      </c>
      <c r="U109" s="195">
        <f>T109*2</f>
        <v>3.5</v>
      </c>
      <c r="V109" s="196">
        <v>0</v>
      </c>
    </row>
    <row r="110" spans="1:22" ht="21.75">
      <c r="A110" s="43"/>
      <c r="B110" s="31" t="s">
        <v>15</v>
      </c>
      <c r="C110" s="80" t="s">
        <v>13</v>
      </c>
      <c r="D110" s="80" t="s">
        <v>13</v>
      </c>
      <c r="E110" s="90" t="s">
        <v>13</v>
      </c>
      <c r="F110" s="90" t="s">
        <v>13</v>
      </c>
      <c r="G110" s="66">
        <v>0</v>
      </c>
      <c r="H110" s="47">
        <v>4</v>
      </c>
      <c r="I110" s="47">
        <v>12</v>
      </c>
      <c r="J110" s="51">
        <v>1</v>
      </c>
      <c r="K110" s="94">
        <v>2</v>
      </c>
      <c r="L110" s="66">
        <v>0</v>
      </c>
      <c r="M110" s="47" t="s">
        <v>13</v>
      </c>
      <c r="N110" s="80" t="s">
        <v>13</v>
      </c>
      <c r="O110" s="90" t="s">
        <v>13</v>
      </c>
      <c r="P110" s="90" t="s">
        <v>13</v>
      </c>
      <c r="Q110" s="66">
        <v>0</v>
      </c>
      <c r="R110" s="227">
        <f t="shared" si="7"/>
        <v>4</v>
      </c>
      <c r="S110" s="193">
        <f t="shared" si="8"/>
        <v>12</v>
      </c>
      <c r="T110" s="194">
        <f>S110/24</f>
        <v>0.5</v>
      </c>
      <c r="U110" s="195">
        <f>T110*2</f>
        <v>1</v>
      </c>
      <c r="V110" s="196">
        <v>0</v>
      </c>
    </row>
    <row r="111" spans="1:22" ht="21.75">
      <c r="A111" s="30" t="s">
        <v>46</v>
      </c>
      <c r="B111" s="31" t="s">
        <v>12</v>
      </c>
      <c r="C111" s="80" t="s">
        <v>13</v>
      </c>
      <c r="D111" s="80" t="s">
        <v>13</v>
      </c>
      <c r="E111" s="90" t="s">
        <v>13</v>
      </c>
      <c r="F111" s="90" t="s">
        <v>13</v>
      </c>
      <c r="G111" s="66">
        <v>0</v>
      </c>
      <c r="H111" s="47">
        <v>505</v>
      </c>
      <c r="I111" s="47">
        <v>1153</v>
      </c>
      <c r="J111" s="51">
        <v>64.05555555555556</v>
      </c>
      <c r="K111" s="90" t="s">
        <v>13</v>
      </c>
      <c r="L111" s="66">
        <f>SUM(J111,K112:K113)</f>
        <v>65.05555555555556</v>
      </c>
      <c r="M111" s="52">
        <v>376</v>
      </c>
      <c r="N111" s="83">
        <v>899</v>
      </c>
      <c r="O111" s="94">
        <v>49.94444444444444</v>
      </c>
      <c r="P111" s="90"/>
      <c r="Q111" s="66">
        <v>50.27777777777778</v>
      </c>
      <c r="R111" s="227">
        <f t="shared" si="7"/>
        <v>881</v>
      </c>
      <c r="S111" s="193">
        <f t="shared" si="8"/>
        <v>2052</v>
      </c>
      <c r="T111" s="194">
        <f>S111/36</f>
        <v>57</v>
      </c>
      <c r="U111" s="195" t="s">
        <v>13</v>
      </c>
      <c r="V111" s="196">
        <f>SUM(T111,U112:U113)</f>
        <v>57.666666666666664</v>
      </c>
    </row>
    <row r="112" spans="1:22" ht="21.75">
      <c r="A112" s="43"/>
      <c r="B112" s="31" t="s">
        <v>14</v>
      </c>
      <c r="C112" s="80" t="s">
        <v>13</v>
      </c>
      <c r="D112" s="80" t="s">
        <v>13</v>
      </c>
      <c r="E112" s="90" t="s">
        <v>13</v>
      </c>
      <c r="F112" s="90" t="s">
        <v>13</v>
      </c>
      <c r="G112" s="66">
        <v>0</v>
      </c>
      <c r="H112" s="47">
        <v>1</v>
      </c>
      <c r="I112" s="47">
        <v>3</v>
      </c>
      <c r="J112" s="51">
        <v>0.25</v>
      </c>
      <c r="K112" s="94">
        <v>0.5</v>
      </c>
      <c r="L112" s="66"/>
      <c r="M112" s="52">
        <v>1</v>
      </c>
      <c r="N112" s="83">
        <v>2</v>
      </c>
      <c r="O112" s="94">
        <v>0.16666666666666666</v>
      </c>
      <c r="P112" s="90">
        <v>0.3333333333333333</v>
      </c>
      <c r="Q112" s="66">
        <v>0</v>
      </c>
      <c r="R112" s="227">
        <f t="shared" si="7"/>
        <v>2</v>
      </c>
      <c r="S112" s="193">
        <f t="shared" si="8"/>
        <v>5</v>
      </c>
      <c r="T112" s="194">
        <f>S112/24</f>
        <v>0.20833333333333334</v>
      </c>
      <c r="U112" s="195">
        <f>T112*2</f>
        <v>0.4166666666666667</v>
      </c>
      <c r="V112" s="196">
        <v>0</v>
      </c>
    </row>
    <row r="113" spans="1:22" ht="21.75">
      <c r="A113" s="43"/>
      <c r="B113" s="31" t="s">
        <v>15</v>
      </c>
      <c r="C113" s="80" t="s">
        <v>13</v>
      </c>
      <c r="D113" s="80" t="s">
        <v>13</v>
      </c>
      <c r="E113" s="90" t="s">
        <v>13</v>
      </c>
      <c r="F113" s="90" t="s">
        <v>13</v>
      </c>
      <c r="G113" s="66">
        <v>0</v>
      </c>
      <c r="H113" s="47">
        <v>1</v>
      </c>
      <c r="I113" s="47">
        <v>3</v>
      </c>
      <c r="J113" s="51">
        <v>0.25</v>
      </c>
      <c r="K113" s="94">
        <v>0.5</v>
      </c>
      <c r="L113" s="66">
        <v>0</v>
      </c>
      <c r="M113" s="47" t="s">
        <v>13</v>
      </c>
      <c r="N113" s="80" t="s">
        <v>13</v>
      </c>
      <c r="O113" s="90" t="s">
        <v>13</v>
      </c>
      <c r="P113" s="90" t="s">
        <v>13</v>
      </c>
      <c r="Q113" s="66">
        <v>0</v>
      </c>
      <c r="R113" s="227">
        <f t="shared" si="7"/>
        <v>1</v>
      </c>
      <c r="S113" s="193">
        <f t="shared" si="8"/>
        <v>3</v>
      </c>
      <c r="T113" s="194">
        <f>S113/24</f>
        <v>0.125</v>
      </c>
      <c r="U113" s="195">
        <f>T113*2</f>
        <v>0.25</v>
      </c>
      <c r="V113" s="196">
        <v>0</v>
      </c>
    </row>
    <row r="114" spans="1:22" ht="21.75">
      <c r="A114" s="30" t="s">
        <v>47</v>
      </c>
      <c r="B114" s="31" t="s">
        <v>12</v>
      </c>
      <c r="C114" s="83">
        <v>15</v>
      </c>
      <c r="D114" s="80">
        <v>45</v>
      </c>
      <c r="E114" s="90">
        <v>2.5</v>
      </c>
      <c r="F114" s="90" t="s">
        <v>13</v>
      </c>
      <c r="G114" s="66">
        <v>2.5</v>
      </c>
      <c r="H114" s="47">
        <v>3649</v>
      </c>
      <c r="I114" s="47">
        <v>9329</v>
      </c>
      <c r="J114" s="51">
        <v>518.2777777777778</v>
      </c>
      <c r="K114" s="90" t="s">
        <v>13</v>
      </c>
      <c r="L114" s="66">
        <f>SUM(J114,K115:K116)</f>
        <v>541.9444444444445</v>
      </c>
      <c r="M114" s="52">
        <v>3315</v>
      </c>
      <c r="N114" s="83">
        <v>7138</v>
      </c>
      <c r="O114" s="94">
        <v>396.55555555555554</v>
      </c>
      <c r="P114" s="90"/>
      <c r="Q114" s="66">
        <v>419.88888888888886</v>
      </c>
      <c r="R114" s="227">
        <f t="shared" si="7"/>
        <v>6979</v>
      </c>
      <c r="S114" s="193">
        <f t="shared" si="8"/>
        <v>16512</v>
      </c>
      <c r="T114" s="194">
        <f>S114/36</f>
        <v>458.6666666666667</v>
      </c>
      <c r="U114" s="195" t="s">
        <v>13</v>
      </c>
      <c r="V114" s="196">
        <f>SUM(T114,U115:U116)</f>
        <v>482.1666666666667</v>
      </c>
    </row>
    <row r="115" spans="1:22" ht="21.75">
      <c r="A115" s="43"/>
      <c r="B115" s="31" t="s">
        <v>14</v>
      </c>
      <c r="C115" s="80" t="s">
        <v>13</v>
      </c>
      <c r="D115" s="80" t="s">
        <v>13</v>
      </c>
      <c r="E115" s="90" t="s">
        <v>13</v>
      </c>
      <c r="F115" s="90" t="s">
        <v>13</v>
      </c>
      <c r="G115" s="66">
        <v>0</v>
      </c>
      <c r="H115" s="47">
        <v>39</v>
      </c>
      <c r="I115" s="47">
        <v>142</v>
      </c>
      <c r="J115" s="51">
        <v>11.833333333333334</v>
      </c>
      <c r="K115" s="94">
        <v>23.666666666666668</v>
      </c>
      <c r="L115" s="66">
        <v>0</v>
      </c>
      <c r="M115" s="52">
        <v>35</v>
      </c>
      <c r="N115" s="83">
        <v>140</v>
      </c>
      <c r="O115" s="94">
        <v>11.666666666666666</v>
      </c>
      <c r="P115" s="90">
        <v>23.333333333333332</v>
      </c>
      <c r="Q115" s="66">
        <v>0</v>
      </c>
      <c r="R115" s="227">
        <f t="shared" si="7"/>
        <v>74</v>
      </c>
      <c r="S115" s="193">
        <f t="shared" si="8"/>
        <v>282</v>
      </c>
      <c r="T115" s="194">
        <f>S115/24</f>
        <v>11.75</v>
      </c>
      <c r="U115" s="195">
        <f>T115*2</f>
        <v>23.5</v>
      </c>
      <c r="V115" s="196">
        <v>0</v>
      </c>
    </row>
    <row r="116" spans="1:22" ht="21.75">
      <c r="A116" s="43"/>
      <c r="B116" s="31" t="s">
        <v>15</v>
      </c>
      <c r="C116" s="80" t="s">
        <v>13</v>
      </c>
      <c r="D116" s="80" t="s">
        <v>13</v>
      </c>
      <c r="E116" s="90" t="s">
        <v>13</v>
      </c>
      <c r="F116" s="90" t="s">
        <v>13</v>
      </c>
      <c r="G116" s="66">
        <v>0</v>
      </c>
      <c r="H116" s="47" t="s">
        <v>13</v>
      </c>
      <c r="I116" s="47" t="s">
        <v>13</v>
      </c>
      <c r="J116" s="46" t="s">
        <v>13</v>
      </c>
      <c r="K116" s="90" t="s">
        <v>13</v>
      </c>
      <c r="L116" s="66">
        <v>0</v>
      </c>
      <c r="M116" s="47" t="s">
        <v>13</v>
      </c>
      <c r="N116" s="80" t="s">
        <v>13</v>
      </c>
      <c r="O116" s="90" t="s">
        <v>13</v>
      </c>
      <c r="P116" s="90" t="s">
        <v>13</v>
      </c>
      <c r="Q116" s="66">
        <v>0</v>
      </c>
      <c r="R116" s="227">
        <f t="shared" si="7"/>
        <v>0</v>
      </c>
      <c r="S116" s="193">
        <f t="shared" si="8"/>
        <v>0</v>
      </c>
      <c r="T116" s="194">
        <f>S116/24</f>
        <v>0</v>
      </c>
      <c r="U116" s="195">
        <f>T116*2</f>
        <v>0</v>
      </c>
      <c r="V116" s="196">
        <v>0</v>
      </c>
    </row>
    <row r="117" spans="1:22" ht="21.75">
      <c r="A117" s="30" t="s">
        <v>48</v>
      </c>
      <c r="B117" s="31" t="s">
        <v>12</v>
      </c>
      <c r="C117" s="83">
        <v>1</v>
      </c>
      <c r="D117" s="80">
        <v>3</v>
      </c>
      <c r="E117" s="90">
        <v>0.16666666666666666</v>
      </c>
      <c r="F117" s="90" t="s">
        <v>13</v>
      </c>
      <c r="G117" s="66">
        <v>0.16666666666666666</v>
      </c>
      <c r="H117" s="47">
        <v>422</v>
      </c>
      <c r="I117" s="47">
        <v>1089</v>
      </c>
      <c r="J117" s="51">
        <v>60.5</v>
      </c>
      <c r="K117" s="90" t="s">
        <v>13</v>
      </c>
      <c r="L117" s="66">
        <f>SUM(J117,K118:K119)</f>
        <v>78.83333333333333</v>
      </c>
      <c r="M117" s="52">
        <v>327</v>
      </c>
      <c r="N117" s="83">
        <v>816</v>
      </c>
      <c r="O117" s="94">
        <v>45.333333333333336</v>
      </c>
      <c r="P117" s="90" t="s">
        <v>13</v>
      </c>
      <c r="Q117" s="66">
        <v>95</v>
      </c>
      <c r="R117" s="227">
        <f t="shared" si="7"/>
        <v>750</v>
      </c>
      <c r="S117" s="193">
        <f t="shared" si="8"/>
        <v>1908</v>
      </c>
      <c r="T117" s="194">
        <f>S117/36</f>
        <v>53</v>
      </c>
      <c r="U117" s="195" t="s">
        <v>13</v>
      </c>
      <c r="V117" s="196">
        <f>SUM(T117,U118:U119)</f>
        <v>87</v>
      </c>
    </row>
    <row r="118" spans="1:22" ht="21.75">
      <c r="A118" s="43"/>
      <c r="B118" s="31" t="s">
        <v>14</v>
      </c>
      <c r="C118" s="80" t="s">
        <v>13</v>
      </c>
      <c r="D118" s="80" t="s">
        <v>13</v>
      </c>
      <c r="E118" s="90" t="s">
        <v>13</v>
      </c>
      <c r="F118" s="90" t="s">
        <v>13</v>
      </c>
      <c r="G118" s="66">
        <v>0</v>
      </c>
      <c r="H118" s="47">
        <v>21</v>
      </c>
      <c r="I118" s="47">
        <v>89</v>
      </c>
      <c r="J118" s="51">
        <v>7.416666666666667</v>
      </c>
      <c r="K118" s="94">
        <v>14.833333333333334</v>
      </c>
      <c r="L118" s="66">
        <v>0</v>
      </c>
      <c r="M118" s="52">
        <v>37</v>
      </c>
      <c r="N118" s="83">
        <v>143</v>
      </c>
      <c r="O118" s="94">
        <v>11.916666666666666</v>
      </c>
      <c r="P118" s="90">
        <v>23.833333333333332</v>
      </c>
      <c r="Q118" s="66">
        <v>0</v>
      </c>
      <c r="R118" s="227">
        <f t="shared" si="7"/>
        <v>58</v>
      </c>
      <c r="S118" s="193">
        <f t="shared" si="8"/>
        <v>232</v>
      </c>
      <c r="T118" s="194">
        <f>S118/24</f>
        <v>9.666666666666666</v>
      </c>
      <c r="U118" s="195">
        <f>T118*2</f>
        <v>19.333333333333332</v>
      </c>
      <c r="V118" s="196">
        <v>0</v>
      </c>
    </row>
    <row r="119" spans="1:22" ht="21.75">
      <c r="A119" s="43"/>
      <c r="B119" s="31" t="s">
        <v>15</v>
      </c>
      <c r="C119" s="80" t="s">
        <v>13</v>
      </c>
      <c r="D119" s="80" t="s">
        <v>13</v>
      </c>
      <c r="E119" s="90" t="s">
        <v>13</v>
      </c>
      <c r="F119" s="90" t="s">
        <v>13</v>
      </c>
      <c r="G119" s="66">
        <v>0</v>
      </c>
      <c r="H119" s="47">
        <v>7</v>
      </c>
      <c r="I119" s="47">
        <v>21</v>
      </c>
      <c r="J119" s="51">
        <v>1.75</v>
      </c>
      <c r="K119" s="94">
        <v>3.5</v>
      </c>
      <c r="L119" s="66">
        <v>0</v>
      </c>
      <c r="M119" s="52">
        <v>23</v>
      </c>
      <c r="N119" s="83">
        <v>155</v>
      </c>
      <c r="O119" s="94">
        <v>12.916666666666666</v>
      </c>
      <c r="P119" s="90">
        <v>25.833333333333332</v>
      </c>
      <c r="Q119" s="66">
        <v>0</v>
      </c>
      <c r="R119" s="227">
        <f t="shared" si="7"/>
        <v>30</v>
      </c>
      <c r="S119" s="193">
        <f t="shared" si="8"/>
        <v>176</v>
      </c>
      <c r="T119" s="194">
        <f>S119/24</f>
        <v>7.333333333333333</v>
      </c>
      <c r="U119" s="195">
        <f>T119*2</f>
        <v>14.666666666666666</v>
      </c>
      <c r="V119" s="196">
        <v>0</v>
      </c>
    </row>
    <row r="120" spans="1:22" ht="21.75">
      <c r="A120" s="30" t="s">
        <v>49</v>
      </c>
      <c r="B120" s="31" t="s">
        <v>12</v>
      </c>
      <c r="C120" s="83">
        <v>218</v>
      </c>
      <c r="D120" s="80">
        <v>379</v>
      </c>
      <c r="E120" s="90">
        <v>21.055555555555557</v>
      </c>
      <c r="F120" s="90" t="s">
        <v>13</v>
      </c>
      <c r="G120" s="66">
        <v>21.055555555555557</v>
      </c>
      <c r="H120" s="47">
        <v>2352</v>
      </c>
      <c r="I120" s="47">
        <v>5940</v>
      </c>
      <c r="J120" s="51">
        <v>330</v>
      </c>
      <c r="K120" s="94"/>
      <c r="L120" s="66">
        <f>SUM(J120,K121:K122)</f>
        <v>515</v>
      </c>
      <c r="M120" s="52">
        <v>2501</v>
      </c>
      <c r="N120" s="83">
        <v>5400</v>
      </c>
      <c r="O120" s="94">
        <v>300</v>
      </c>
      <c r="P120" s="90" t="s">
        <v>13</v>
      </c>
      <c r="Q120" s="66">
        <v>448.33333333333337</v>
      </c>
      <c r="R120" s="227">
        <f t="shared" si="7"/>
        <v>5071</v>
      </c>
      <c r="S120" s="193">
        <f t="shared" si="8"/>
        <v>11719</v>
      </c>
      <c r="T120" s="194">
        <f>S120/36</f>
        <v>325.52777777777777</v>
      </c>
      <c r="U120" s="195" t="s">
        <v>13</v>
      </c>
      <c r="V120" s="196">
        <f>SUM(T120,U121:U122)</f>
        <v>492.19444444444446</v>
      </c>
    </row>
    <row r="121" spans="1:22" ht="21.75">
      <c r="A121" s="43"/>
      <c r="B121" s="31" t="s">
        <v>14</v>
      </c>
      <c r="C121" s="80" t="s">
        <v>13</v>
      </c>
      <c r="D121" s="80" t="s">
        <v>13</v>
      </c>
      <c r="E121" s="90" t="s">
        <v>13</v>
      </c>
      <c r="F121" s="90" t="s">
        <v>13</v>
      </c>
      <c r="G121" s="66">
        <v>0</v>
      </c>
      <c r="H121" s="47">
        <v>72</v>
      </c>
      <c r="I121" s="47">
        <v>349</v>
      </c>
      <c r="J121" s="51">
        <v>29.083333333333332</v>
      </c>
      <c r="K121" s="94">
        <v>58.166666666666664</v>
      </c>
      <c r="L121" s="66">
        <v>0</v>
      </c>
      <c r="M121" s="52">
        <v>42</v>
      </c>
      <c r="N121" s="83">
        <v>163</v>
      </c>
      <c r="O121" s="94">
        <v>13.583333333333334</v>
      </c>
      <c r="P121" s="90">
        <v>27.166666666666668</v>
      </c>
      <c r="Q121" s="66">
        <v>0</v>
      </c>
      <c r="R121" s="227">
        <f t="shared" si="7"/>
        <v>114</v>
      </c>
      <c r="S121" s="193">
        <f t="shared" si="8"/>
        <v>512</v>
      </c>
      <c r="T121" s="194">
        <f>S121/24</f>
        <v>21.333333333333332</v>
      </c>
      <c r="U121" s="195">
        <f>T121*2</f>
        <v>42.666666666666664</v>
      </c>
      <c r="V121" s="196">
        <v>0</v>
      </c>
    </row>
    <row r="122" spans="1:22" ht="21.75">
      <c r="A122" s="43"/>
      <c r="B122" s="31" t="s">
        <v>15</v>
      </c>
      <c r="C122" s="80" t="s">
        <v>13</v>
      </c>
      <c r="D122" s="80" t="s">
        <v>13</v>
      </c>
      <c r="E122" s="90" t="s">
        <v>13</v>
      </c>
      <c r="F122" s="90" t="s">
        <v>13</v>
      </c>
      <c r="G122" s="66">
        <v>0</v>
      </c>
      <c r="H122" s="47">
        <v>44</v>
      </c>
      <c r="I122" s="47">
        <v>761</v>
      </c>
      <c r="J122" s="51">
        <v>63.416666666666664</v>
      </c>
      <c r="K122" s="94">
        <v>126.83333333333333</v>
      </c>
      <c r="L122" s="66">
        <v>0</v>
      </c>
      <c r="M122" s="52">
        <v>47</v>
      </c>
      <c r="N122" s="83">
        <v>727</v>
      </c>
      <c r="O122" s="94">
        <v>60.583333333333336</v>
      </c>
      <c r="P122" s="90">
        <v>121.16666666666667</v>
      </c>
      <c r="Q122" s="66">
        <v>0</v>
      </c>
      <c r="R122" s="227">
        <f t="shared" si="7"/>
        <v>91</v>
      </c>
      <c r="S122" s="193">
        <f t="shared" si="8"/>
        <v>1488</v>
      </c>
      <c r="T122" s="194">
        <f>S122/24</f>
        <v>62</v>
      </c>
      <c r="U122" s="195">
        <f>T122*2</f>
        <v>124</v>
      </c>
      <c r="V122" s="196">
        <v>0</v>
      </c>
    </row>
    <row r="123" spans="1:22" ht="21.75">
      <c r="A123" s="30" t="s">
        <v>50</v>
      </c>
      <c r="B123" s="31" t="s">
        <v>12</v>
      </c>
      <c r="C123" s="80" t="s">
        <v>13</v>
      </c>
      <c r="D123" s="80" t="s">
        <v>13</v>
      </c>
      <c r="E123" s="90" t="s">
        <v>13</v>
      </c>
      <c r="F123" s="90" t="s">
        <v>13</v>
      </c>
      <c r="G123" s="66">
        <v>0</v>
      </c>
      <c r="H123" s="47">
        <v>36</v>
      </c>
      <c r="I123" s="47">
        <v>108</v>
      </c>
      <c r="J123" s="51">
        <v>6</v>
      </c>
      <c r="K123" s="90" t="s">
        <v>13</v>
      </c>
      <c r="L123" s="66">
        <f>SUM(J123,K124:K125)</f>
        <v>6</v>
      </c>
      <c r="M123" s="52">
        <v>73</v>
      </c>
      <c r="N123" s="83">
        <v>187</v>
      </c>
      <c r="O123" s="94">
        <v>10.38888888888889</v>
      </c>
      <c r="P123" s="90" t="s">
        <v>13</v>
      </c>
      <c r="Q123" s="66">
        <v>10.38888888888889</v>
      </c>
      <c r="R123" s="227">
        <f t="shared" si="7"/>
        <v>109</v>
      </c>
      <c r="S123" s="193">
        <f t="shared" si="8"/>
        <v>295</v>
      </c>
      <c r="T123" s="194">
        <f>S123/36</f>
        <v>8.194444444444445</v>
      </c>
      <c r="U123" s="195" t="s">
        <v>13</v>
      </c>
      <c r="V123" s="196">
        <f>SUM(T123,U124:U125)</f>
        <v>8.194444444444445</v>
      </c>
    </row>
    <row r="124" spans="1:22" ht="21.75">
      <c r="A124" s="43"/>
      <c r="B124" s="31" t="s">
        <v>14</v>
      </c>
      <c r="C124" s="80" t="s">
        <v>13</v>
      </c>
      <c r="D124" s="80" t="s">
        <v>13</v>
      </c>
      <c r="E124" s="90" t="s">
        <v>13</v>
      </c>
      <c r="F124" s="90" t="s">
        <v>13</v>
      </c>
      <c r="G124" s="66">
        <v>0</v>
      </c>
      <c r="H124" s="47" t="s">
        <v>13</v>
      </c>
      <c r="I124" s="47" t="s">
        <v>13</v>
      </c>
      <c r="J124" s="46" t="s">
        <v>13</v>
      </c>
      <c r="K124" s="90" t="s">
        <v>13</v>
      </c>
      <c r="L124" s="66">
        <v>0</v>
      </c>
      <c r="M124" s="47" t="s">
        <v>13</v>
      </c>
      <c r="N124" s="80" t="s">
        <v>13</v>
      </c>
      <c r="O124" s="90" t="s">
        <v>13</v>
      </c>
      <c r="P124" s="90" t="s">
        <v>13</v>
      </c>
      <c r="Q124" s="66">
        <v>0</v>
      </c>
      <c r="R124" s="227">
        <f t="shared" si="7"/>
        <v>0</v>
      </c>
      <c r="S124" s="193">
        <f t="shared" si="8"/>
        <v>0</v>
      </c>
      <c r="T124" s="194">
        <f>S124/24</f>
        <v>0</v>
      </c>
      <c r="U124" s="195">
        <f>T124*2</f>
        <v>0</v>
      </c>
      <c r="V124" s="196">
        <v>0</v>
      </c>
    </row>
    <row r="125" spans="1:22" ht="21.75">
      <c r="A125" s="43"/>
      <c r="B125" s="31" t="s">
        <v>15</v>
      </c>
      <c r="C125" s="80" t="s">
        <v>13</v>
      </c>
      <c r="D125" s="80" t="s">
        <v>13</v>
      </c>
      <c r="E125" s="90" t="s">
        <v>13</v>
      </c>
      <c r="F125" s="90" t="s">
        <v>13</v>
      </c>
      <c r="G125" s="66">
        <v>0</v>
      </c>
      <c r="H125" s="47" t="s">
        <v>13</v>
      </c>
      <c r="I125" s="47" t="s">
        <v>13</v>
      </c>
      <c r="J125" s="46" t="s">
        <v>13</v>
      </c>
      <c r="K125" s="90" t="s">
        <v>13</v>
      </c>
      <c r="L125" s="66">
        <v>0</v>
      </c>
      <c r="M125" s="47" t="s">
        <v>13</v>
      </c>
      <c r="N125" s="80" t="s">
        <v>13</v>
      </c>
      <c r="O125" s="90" t="s">
        <v>13</v>
      </c>
      <c r="P125" s="90" t="s">
        <v>13</v>
      </c>
      <c r="Q125" s="66">
        <v>0</v>
      </c>
      <c r="R125" s="227">
        <f t="shared" si="7"/>
        <v>0</v>
      </c>
      <c r="S125" s="193">
        <f t="shared" si="8"/>
        <v>0</v>
      </c>
      <c r="T125" s="194">
        <f>S125/24</f>
        <v>0</v>
      </c>
      <c r="U125" s="195">
        <f>T125*2</f>
        <v>0</v>
      </c>
      <c r="V125" s="196">
        <v>0</v>
      </c>
    </row>
    <row r="126" spans="1:22" ht="21.75">
      <c r="A126" s="30" t="s">
        <v>51</v>
      </c>
      <c r="B126" s="31" t="s">
        <v>12</v>
      </c>
      <c r="C126" s="80" t="s">
        <v>13</v>
      </c>
      <c r="D126" s="80" t="s">
        <v>13</v>
      </c>
      <c r="E126" s="90" t="s">
        <v>13</v>
      </c>
      <c r="F126" s="90" t="s">
        <v>13</v>
      </c>
      <c r="G126" s="66">
        <v>0</v>
      </c>
      <c r="H126" s="47">
        <v>420</v>
      </c>
      <c r="I126" s="47">
        <v>1100</v>
      </c>
      <c r="J126" s="51">
        <v>61.111111111111114</v>
      </c>
      <c r="K126" s="90" t="s">
        <v>13</v>
      </c>
      <c r="L126" s="66">
        <f>SUM(J126,K127:K128)</f>
        <v>68.77777777777779</v>
      </c>
      <c r="M126" s="52">
        <v>414</v>
      </c>
      <c r="N126" s="83">
        <v>1019</v>
      </c>
      <c r="O126" s="94">
        <v>56.611111111111114</v>
      </c>
      <c r="P126" s="90" t="s">
        <v>13</v>
      </c>
      <c r="Q126" s="66">
        <v>62.94444444444445</v>
      </c>
      <c r="R126" s="227">
        <f t="shared" si="7"/>
        <v>834</v>
      </c>
      <c r="S126" s="193">
        <f t="shared" si="8"/>
        <v>2119</v>
      </c>
      <c r="T126" s="194">
        <f>S126/36</f>
        <v>58.861111111111114</v>
      </c>
      <c r="U126" s="195" t="s">
        <v>13</v>
      </c>
      <c r="V126" s="196">
        <f>SUM(T126,U127:U128)</f>
        <v>65.86111111111111</v>
      </c>
    </row>
    <row r="127" spans="1:22" ht="21.75">
      <c r="A127" s="43"/>
      <c r="B127" s="31" t="s">
        <v>14</v>
      </c>
      <c r="C127" s="80" t="s">
        <v>13</v>
      </c>
      <c r="D127" s="80" t="s">
        <v>13</v>
      </c>
      <c r="E127" s="90" t="s">
        <v>13</v>
      </c>
      <c r="F127" s="90" t="s">
        <v>13</v>
      </c>
      <c r="G127" s="66">
        <v>0</v>
      </c>
      <c r="H127" s="47">
        <v>7</v>
      </c>
      <c r="I127" s="47">
        <v>46</v>
      </c>
      <c r="J127" s="51">
        <v>3.8333333333333335</v>
      </c>
      <c r="K127" s="94">
        <v>7.666666666666667</v>
      </c>
      <c r="L127" s="66">
        <v>0</v>
      </c>
      <c r="M127" s="52">
        <v>5</v>
      </c>
      <c r="N127" s="83">
        <v>38</v>
      </c>
      <c r="O127" s="94">
        <v>3.1666666666666665</v>
      </c>
      <c r="P127" s="90">
        <v>6.333333333333333</v>
      </c>
      <c r="Q127" s="66">
        <v>0</v>
      </c>
      <c r="R127" s="227">
        <f t="shared" si="7"/>
        <v>12</v>
      </c>
      <c r="S127" s="193">
        <f t="shared" si="8"/>
        <v>84</v>
      </c>
      <c r="T127" s="194">
        <f>S127/24</f>
        <v>3.5</v>
      </c>
      <c r="U127" s="195">
        <f>T127*2</f>
        <v>7</v>
      </c>
      <c r="V127" s="196">
        <v>0</v>
      </c>
    </row>
    <row r="128" spans="1:22" ht="21.75">
      <c r="A128" s="43"/>
      <c r="B128" s="31" t="s">
        <v>15</v>
      </c>
      <c r="C128" s="80" t="s">
        <v>13</v>
      </c>
      <c r="D128" s="80" t="s">
        <v>13</v>
      </c>
      <c r="E128" s="90" t="s">
        <v>13</v>
      </c>
      <c r="F128" s="90" t="s">
        <v>13</v>
      </c>
      <c r="G128" s="66">
        <v>0</v>
      </c>
      <c r="H128" s="47" t="s">
        <v>13</v>
      </c>
      <c r="I128" s="47" t="s">
        <v>13</v>
      </c>
      <c r="J128" s="46" t="s">
        <v>13</v>
      </c>
      <c r="K128" s="90" t="s">
        <v>13</v>
      </c>
      <c r="L128" s="66">
        <v>0</v>
      </c>
      <c r="M128" s="47" t="s">
        <v>13</v>
      </c>
      <c r="N128" s="80" t="s">
        <v>13</v>
      </c>
      <c r="O128" s="90" t="s">
        <v>13</v>
      </c>
      <c r="P128" s="90" t="s">
        <v>13</v>
      </c>
      <c r="Q128" s="66">
        <v>0</v>
      </c>
      <c r="R128" s="227">
        <f t="shared" si="7"/>
        <v>0</v>
      </c>
      <c r="S128" s="193">
        <f t="shared" si="8"/>
        <v>0</v>
      </c>
      <c r="T128" s="194">
        <f>S128/24</f>
        <v>0</v>
      </c>
      <c r="U128" s="195">
        <f>T128*2</f>
        <v>0</v>
      </c>
      <c r="V128" s="196">
        <v>0</v>
      </c>
    </row>
    <row r="129" spans="1:22" ht="21.75">
      <c r="A129" s="44" t="s">
        <v>21</v>
      </c>
      <c r="B129" s="31" t="s">
        <v>12</v>
      </c>
      <c r="C129" s="83">
        <v>1036</v>
      </c>
      <c r="D129" s="83">
        <v>2665</v>
      </c>
      <c r="E129" s="94">
        <v>148.05555555555557</v>
      </c>
      <c r="F129" s="90" t="s">
        <v>13</v>
      </c>
      <c r="G129" s="70">
        <v>148.05555555555557</v>
      </c>
      <c r="H129" s="47">
        <v>23547</v>
      </c>
      <c r="I129" s="47">
        <v>57549</v>
      </c>
      <c r="J129" s="51">
        <v>3197.166666666667</v>
      </c>
      <c r="K129" s="90" t="s">
        <v>13</v>
      </c>
      <c r="L129" s="70">
        <f>SUM(J129,K130:K131)</f>
        <v>3507.8333333333335</v>
      </c>
      <c r="M129" s="121">
        <v>22350</v>
      </c>
      <c r="N129" s="83">
        <v>50091</v>
      </c>
      <c r="O129" s="94">
        <v>2782.8333333333335</v>
      </c>
      <c r="P129" s="90" t="s">
        <v>13</v>
      </c>
      <c r="Q129" s="70">
        <v>3058.4999999999995</v>
      </c>
      <c r="R129" s="227">
        <f t="shared" si="7"/>
        <v>46933</v>
      </c>
      <c r="S129" s="193">
        <f t="shared" si="8"/>
        <v>110305</v>
      </c>
      <c r="T129" s="194">
        <f>S129/36</f>
        <v>3064.027777777778</v>
      </c>
      <c r="U129" s="195" t="s">
        <v>13</v>
      </c>
      <c r="V129" s="196">
        <f>SUM(T129,U130:U131)</f>
        <v>3357.194444444445</v>
      </c>
    </row>
    <row r="130" spans="1:22" ht="21.75">
      <c r="A130" s="43"/>
      <c r="B130" s="31" t="s">
        <v>14</v>
      </c>
      <c r="C130" s="80" t="s">
        <v>13</v>
      </c>
      <c r="D130" s="80" t="s">
        <v>13</v>
      </c>
      <c r="E130" s="90" t="s">
        <v>13</v>
      </c>
      <c r="F130" s="90" t="s">
        <v>13</v>
      </c>
      <c r="G130" s="66">
        <v>0</v>
      </c>
      <c r="H130" s="47">
        <v>267</v>
      </c>
      <c r="I130" s="47">
        <v>1041</v>
      </c>
      <c r="J130" s="51">
        <v>86.74999999999999</v>
      </c>
      <c r="K130" s="94">
        <v>173.49999999999997</v>
      </c>
      <c r="L130" s="66">
        <v>0</v>
      </c>
      <c r="M130" s="121">
        <v>199</v>
      </c>
      <c r="N130" s="83">
        <v>739</v>
      </c>
      <c r="O130" s="94">
        <v>61.583333333333336</v>
      </c>
      <c r="P130" s="94">
        <v>123.16666666666667</v>
      </c>
      <c r="Q130" s="66">
        <v>0</v>
      </c>
      <c r="R130" s="227">
        <f t="shared" si="7"/>
        <v>466</v>
      </c>
      <c r="S130" s="193">
        <f t="shared" si="8"/>
        <v>1780</v>
      </c>
      <c r="T130" s="194">
        <f>S130/24</f>
        <v>74.16666666666667</v>
      </c>
      <c r="U130" s="195">
        <f>T130*2</f>
        <v>148.33333333333334</v>
      </c>
      <c r="V130" s="196">
        <v>0</v>
      </c>
    </row>
    <row r="131" spans="1:22" ht="22.5" thickBot="1">
      <c r="A131" s="48"/>
      <c r="B131" s="35" t="s">
        <v>15</v>
      </c>
      <c r="C131" s="81" t="s">
        <v>13</v>
      </c>
      <c r="D131" s="81" t="s">
        <v>13</v>
      </c>
      <c r="E131" s="91" t="s">
        <v>13</v>
      </c>
      <c r="F131" s="91" t="s">
        <v>13</v>
      </c>
      <c r="G131" s="67">
        <v>0</v>
      </c>
      <c r="H131" s="109">
        <v>65</v>
      </c>
      <c r="I131" s="50">
        <v>823</v>
      </c>
      <c r="J131" s="53">
        <v>68.58333333333333</v>
      </c>
      <c r="K131" s="97">
        <v>137.16666666666666</v>
      </c>
      <c r="L131" s="67">
        <v>0</v>
      </c>
      <c r="M131" s="54">
        <v>82</v>
      </c>
      <c r="N131" s="101">
        <v>915</v>
      </c>
      <c r="O131" s="97">
        <v>76.25</v>
      </c>
      <c r="P131" s="97">
        <v>152.5</v>
      </c>
      <c r="Q131" s="67">
        <v>0</v>
      </c>
      <c r="R131" s="199">
        <f t="shared" si="7"/>
        <v>147</v>
      </c>
      <c r="S131" s="200">
        <f t="shared" si="8"/>
        <v>1738</v>
      </c>
      <c r="T131" s="201">
        <f>S131/24</f>
        <v>72.41666666666667</v>
      </c>
      <c r="U131" s="232">
        <f>T131*2</f>
        <v>144.83333333333334</v>
      </c>
      <c r="V131" s="233">
        <v>0</v>
      </c>
    </row>
    <row r="132" spans="1:22" ht="21.75">
      <c r="A132" s="38" t="s">
        <v>52</v>
      </c>
      <c r="B132" s="55"/>
      <c r="C132" s="84"/>
      <c r="D132" s="84"/>
      <c r="E132" s="93"/>
      <c r="F132" s="93"/>
      <c r="G132" s="69"/>
      <c r="H132" s="110"/>
      <c r="I132" s="110"/>
      <c r="J132" s="111"/>
      <c r="K132" s="98"/>
      <c r="L132" s="69"/>
      <c r="M132" s="120"/>
      <c r="N132" s="82"/>
      <c r="O132" s="98"/>
      <c r="P132" s="98"/>
      <c r="Q132" s="69"/>
      <c r="R132" s="242"/>
      <c r="S132" s="243"/>
      <c r="T132" s="241"/>
      <c r="U132" s="241"/>
      <c r="V132" s="238"/>
    </row>
    <row r="133" spans="1:22" ht="21.75">
      <c r="A133" s="30" t="s">
        <v>52</v>
      </c>
      <c r="B133" s="31" t="s">
        <v>12</v>
      </c>
      <c r="C133" s="80">
        <v>9</v>
      </c>
      <c r="D133" s="80">
        <v>14</v>
      </c>
      <c r="E133" s="90">
        <v>0.7777777777777778</v>
      </c>
      <c r="F133" s="90" t="s">
        <v>13</v>
      </c>
      <c r="G133" s="66">
        <v>0.7777777777777778</v>
      </c>
      <c r="H133" s="47">
        <v>11868</v>
      </c>
      <c r="I133" s="47">
        <v>18083</v>
      </c>
      <c r="J133" s="51">
        <v>1004.6111111111111</v>
      </c>
      <c r="K133" s="90" t="s">
        <v>13</v>
      </c>
      <c r="L133" s="66">
        <f>SUM(J133,K134:K135)</f>
        <v>1045.6944444444443</v>
      </c>
      <c r="M133" s="33">
        <v>7871</v>
      </c>
      <c r="N133" s="80">
        <v>13137</v>
      </c>
      <c r="O133" s="94">
        <v>729.8333333333334</v>
      </c>
      <c r="P133" s="90" t="s">
        <v>13</v>
      </c>
      <c r="Q133" s="66">
        <f>SUM(O133,P134:P135)</f>
        <v>777.3333333333334</v>
      </c>
      <c r="R133" s="227">
        <f aca="true" t="shared" si="9" ref="R133:R141">SUM(C133,H133,M133)</f>
        <v>19748</v>
      </c>
      <c r="S133" s="193">
        <f aca="true" t="shared" si="10" ref="S133:S141">SUM(D133,I133,N133)</f>
        <v>31234</v>
      </c>
      <c r="T133" s="194">
        <f>S133/36</f>
        <v>867.6111111111111</v>
      </c>
      <c r="U133" s="195" t="s">
        <v>13</v>
      </c>
      <c r="V133" s="196">
        <f>SUM(T133,U134:U135)</f>
        <v>911.9027777777777</v>
      </c>
    </row>
    <row r="134" spans="1:22" ht="21.75">
      <c r="A134" s="43"/>
      <c r="B134" s="31" t="s">
        <v>14</v>
      </c>
      <c r="C134" s="80" t="s">
        <v>13</v>
      </c>
      <c r="D134" s="80" t="s">
        <v>13</v>
      </c>
      <c r="E134" s="90" t="s">
        <v>13</v>
      </c>
      <c r="F134" s="90" t="s">
        <v>13</v>
      </c>
      <c r="G134" s="66">
        <v>0</v>
      </c>
      <c r="H134" s="47">
        <v>54</v>
      </c>
      <c r="I134" s="47">
        <v>131</v>
      </c>
      <c r="J134" s="51">
        <v>10.916666666666666</v>
      </c>
      <c r="K134" s="94">
        <v>10.916666666666666</v>
      </c>
      <c r="L134" s="66">
        <v>0</v>
      </c>
      <c r="M134" s="52">
        <v>65</v>
      </c>
      <c r="N134" s="83">
        <v>209</v>
      </c>
      <c r="O134" s="94">
        <v>17.416666666666668</v>
      </c>
      <c r="P134" s="94">
        <v>17.416666666666668</v>
      </c>
      <c r="Q134" s="66">
        <v>0</v>
      </c>
      <c r="R134" s="227">
        <f t="shared" si="9"/>
        <v>119</v>
      </c>
      <c r="S134" s="193">
        <f t="shared" si="10"/>
        <v>340</v>
      </c>
      <c r="T134" s="194">
        <f aca="true" t="shared" si="11" ref="T134:T141">S134/24</f>
        <v>14.166666666666666</v>
      </c>
      <c r="U134" s="195">
        <f>T134*1</f>
        <v>14.166666666666666</v>
      </c>
      <c r="V134" s="196">
        <v>0</v>
      </c>
    </row>
    <row r="135" spans="1:22" ht="21.75">
      <c r="A135" s="43"/>
      <c r="B135" s="31" t="s">
        <v>15</v>
      </c>
      <c r="C135" s="80" t="s">
        <v>13</v>
      </c>
      <c r="D135" s="80" t="s">
        <v>13</v>
      </c>
      <c r="E135" s="90" t="s">
        <v>13</v>
      </c>
      <c r="F135" s="90" t="s">
        <v>13</v>
      </c>
      <c r="G135" s="66">
        <v>0</v>
      </c>
      <c r="H135" s="47">
        <v>54</v>
      </c>
      <c r="I135" s="47">
        <v>362</v>
      </c>
      <c r="J135" s="51">
        <v>30.166666666666668</v>
      </c>
      <c r="K135" s="94">
        <v>30.166666666666668</v>
      </c>
      <c r="L135" s="66">
        <v>0</v>
      </c>
      <c r="M135" s="52">
        <v>32</v>
      </c>
      <c r="N135" s="83">
        <v>361</v>
      </c>
      <c r="O135" s="94">
        <v>30.083333333333332</v>
      </c>
      <c r="P135" s="94">
        <v>30.083333333333332</v>
      </c>
      <c r="Q135" s="66">
        <v>0</v>
      </c>
      <c r="R135" s="227">
        <f t="shared" si="9"/>
        <v>86</v>
      </c>
      <c r="S135" s="193">
        <f t="shared" si="10"/>
        <v>723</v>
      </c>
      <c r="T135" s="194">
        <f t="shared" si="11"/>
        <v>30.125</v>
      </c>
      <c r="U135" s="195">
        <f>T135*1</f>
        <v>30.125</v>
      </c>
      <c r="V135" s="196">
        <v>0</v>
      </c>
    </row>
    <row r="136" spans="1:22" ht="21.75">
      <c r="A136" s="30" t="s">
        <v>19</v>
      </c>
      <c r="B136" s="31" t="s">
        <v>12</v>
      </c>
      <c r="C136" s="80" t="s">
        <v>13</v>
      </c>
      <c r="D136" s="80" t="s">
        <v>13</v>
      </c>
      <c r="E136" s="90" t="s">
        <v>13</v>
      </c>
      <c r="F136" s="90" t="s">
        <v>13</v>
      </c>
      <c r="G136" s="66">
        <v>0</v>
      </c>
      <c r="H136" s="47" t="s">
        <v>13</v>
      </c>
      <c r="I136" s="47" t="s">
        <v>13</v>
      </c>
      <c r="J136" s="32" t="s">
        <v>13</v>
      </c>
      <c r="K136" s="90" t="s">
        <v>13</v>
      </c>
      <c r="L136" s="66">
        <f>SUM(J136,K137:K138)</f>
        <v>3</v>
      </c>
      <c r="M136" s="33" t="s">
        <v>13</v>
      </c>
      <c r="N136" s="80" t="s">
        <v>13</v>
      </c>
      <c r="O136" s="90" t="s">
        <v>13</v>
      </c>
      <c r="P136" s="90" t="s">
        <v>13</v>
      </c>
      <c r="Q136" s="66">
        <v>0.83</v>
      </c>
      <c r="R136" s="227">
        <f t="shared" si="9"/>
        <v>0</v>
      </c>
      <c r="S136" s="193">
        <f t="shared" si="10"/>
        <v>0</v>
      </c>
      <c r="T136" s="194">
        <f>S136/36</f>
        <v>0</v>
      </c>
      <c r="U136" s="195" t="s">
        <v>13</v>
      </c>
      <c r="V136" s="196">
        <f>SUM(T136,U137:U138)</f>
        <v>1.9166666666666665</v>
      </c>
    </row>
    <row r="137" spans="1:22" ht="21.75">
      <c r="A137" s="43"/>
      <c r="B137" s="31" t="s">
        <v>14</v>
      </c>
      <c r="C137" s="80" t="s">
        <v>13</v>
      </c>
      <c r="D137" s="80" t="s">
        <v>13</v>
      </c>
      <c r="E137" s="90" t="s">
        <v>13</v>
      </c>
      <c r="F137" s="90" t="s">
        <v>13</v>
      </c>
      <c r="G137" s="66">
        <v>0</v>
      </c>
      <c r="H137" s="47">
        <v>14</v>
      </c>
      <c r="I137" s="47">
        <v>28</v>
      </c>
      <c r="J137" s="51">
        <v>2.3333333333333335</v>
      </c>
      <c r="K137" s="94">
        <v>2.3333333333333335</v>
      </c>
      <c r="L137" s="66">
        <v>0</v>
      </c>
      <c r="M137" s="52">
        <v>5</v>
      </c>
      <c r="N137" s="83">
        <v>10</v>
      </c>
      <c r="O137" s="94">
        <v>0.83</v>
      </c>
      <c r="P137" s="94">
        <v>0.8333333333333334</v>
      </c>
      <c r="Q137" s="66">
        <v>0</v>
      </c>
      <c r="R137" s="227">
        <f t="shared" si="9"/>
        <v>19</v>
      </c>
      <c r="S137" s="193">
        <f t="shared" si="10"/>
        <v>38</v>
      </c>
      <c r="T137" s="194">
        <f t="shared" si="11"/>
        <v>1.5833333333333333</v>
      </c>
      <c r="U137" s="195">
        <f>T137*1</f>
        <v>1.5833333333333333</v>
      </c>
      <c r="V137" s="196">
        <v>0</v>
      </c>
    </row>
    <row r="138" spans="1:22" ht="21.75">
      <c r="A138" s="43"/>
      <c r="B138" s="31" t="s">
        <v>15</v>
      </c>
      <c r="C138" s="80" t="s">
        <v>13</v>
      </c>
      <c r="D138" s="80" t="s">
        <v>13</v>
      </c>
      <c r="E138" s="90" t="s">
        <v>13</v>
      </c>
      <c r="F138" s="90" t="s">
        <v>13</v>
      </c>
      <c r="G138" s="66">
        <v>0</v>
      </c>
      <c r="H138" s="47">
        <v>4</v>
      </c>
      <c r="I138" s="47">
        <v>8</v>
      </c>
      <c r="J138" s="51">
        <v>0.6666666666666666</v>
      </c>
      <c r="K138" s="94">
        <v>0.6666666666666666</v>
      </c>
      <c r="L138" s="66">
        <v>0</v>
      </c>
      <c r="M138" s="33" t="s">
        <v>13</v>
      </c>
      <c r="N138" s="80" t="s">
        <v>13</v>
      </c>
      <c r="O138" s="90" t="s">
        <v>13</v>
      </c>
      <c r="P138" s="90" t="s">
        <v>13</v>
      </c>
      <c r="Q138" s="66">
        <v>0</v>
      </c>
      <c r="R138" s="227">
        <f t="shared" si="9"/>
        <v>4</v>
      </c>
      <c r="S138" s="193">
        <f t="shared" si="10"/>
        <v>8</v>
      </c>
      <c r="T138" s="194">
        <f t="shared" si="11"/>
        <v>0.3333333333333333</v>
      </c>
      <c r="U138" s="195">
        <f>T138*1</f>
        <v>0.3333333333333333</v>
      </c>
      <c r="V138" s="196">
        <v>0</v>
      </c>
    </row>
    <row r="139" spans="1:22" ht="21.75">
      <c r="A139" s="44" t="s">
        <v>21</v>
      </c>
      <c r="B139" s="31" t="s">
        <v>12</v>
      </c>
      <c r="C139" s="80">
        <v>9</v>
      </c>
      <c r="D139" s="80">
        <v>14</v>
      </c>
      <c r="E139" s="90">
        <v>0.7777777777777778</v>
      </c>
      <c r="F139" s="90" t="s">
        <v>13</v>
      </c>
      <c r="G139" s="66">
        <v>0.7777777777777778</v>
      </c>
      <c r="H139" s="47">
        <v>11868</v>
      </c>
      <c r="I139" s="47">
        <v>18083</v>
      </c>
      <c r="J139" s="45">
        <v>1004.6111111111111</v>
      </c>
      <c r="K139" s="90" t="s">
        <v>13</v>
      </c>
      <c r="L139" s="66">
        <f>SUM(J139,K140:K141)</f>
        <v>1048.6944444444443</v>
      </c>
      <c r="M139" s="47">
        <v>7871</v>
      </c>
      <c r="N139" s="80">
        <v>13137</v>
      </c>
      <c r="O139" s="90">
        <v>729.8333333333334</v>
      </c>
      <c r="P139" s="90" t="s">
        <v>13</v>
      </c>
      <c r="Q139" s="66">
        <f>SUM(O139,P140:P141)</f>
        <v>778.1666666666667</v>
      </c>
      <c r="R139" s="227">
        <f t="shared" si="9"/>
        <v>19748</v>
      </c>
      <c r="S139" s="193">
        <f t="shared" si="10"/>
        <v>31234</v>
      </c>
      <c r="T139" s="194">
        <f>S139/36</f>
        <v>867.6111111111111</v>
      </c>
      <c r="U139" s="195" t="s">
        <v>13</v>
      </c>
      <c r="V139" s="196">
        <f>SUM(T139,U140:U141)</f>
        <v>913.8194444444445</v>
      </c>
    </row>
    <row r="140" spans="1:22" ht="21.75">
      <c r="A140" s="43"/>
      <c r="B140" s="31" t="s">
        <v>14</v>
      </c>
      <c r="C140" s="80" t="s">
        <v>13</v>
      </c>
      <c r="D140" s="80" t="s">
        <v>13</v>
      </c>
      <c r="E140" s="90" t="s">
        <v>13</v>
      </c>
      <c r="F140" s="90" t="s">
        <v>13</v>
      </c>
      <c r="G140" s="66">
        <v>0</v>
      </c>
      <c r="H140" s="47">
        <v>68</v>
      </c>
      <c r="I140" s="47">
        <v>159</v>
      </c>
      <c r="J140" s="45">
        <v>13.25</v>
      </c>
      <c r="K140" s="90">
        <v>13.25</v>
      </c>
      <c r="L140" s="66">
        <v>0</v>
      </c>
      <c r="M140" s="47">
        <v>70</v>
      </c>
      <c r="N140" s="80">
        <v>219</v>
      </c>
      <c r="O140" s="90">
        <v>18.25</v>
      </c>
      <c r="P140" s="90">
        <v>18.25</v>
      </c>
      <c r="Q140" s="66">
        <v>0</v>
      </c>
      <c r="R140" s="227">
        <f t="shared" si="9"/>
        <v>138</v>
      </c>
      <c r="S140" s="193">
        <f t="shared" si="10"/>
        <v>378</v>
      </c>
      <c r="T140" s="194">
        <f t="shared" si="11"/>
        <v>15.75</v>
      </c>
      <c r="U140" s="195">
        <f>T140*1</f>
        <v>15.75</v>
      </c>
      <c r="V140" s="196">
        <v>0</v>
      </c>
    </row>
    <row r="141" spans="1:22" ht="22.5" thickBot="1">
      <c r="A141" s="48"/>
      <c r="B141" s="35" t="s">
        <v>15</v>
      </c>
      <c r="C141" s="81" t="s">
        <v>13</v>
      </c>
      <c r="D141" s="81" t="s">
        <v>13</v>
      </c>
      <c r="E141" s="91" t="s">
        <v>13</v>
      </c>
      <c r="F141" s="91" t="s">
        <v>13</v>
      </c>
      <c r="G141" s="67">
        <v>0</v>
      </c>
      <c r="H141" s="109">
        <v>58</v>
      </c>
      <c r="I141" s="50">
        <v>370</v>
      </c>
      <c r="J141" s="119">
        <v>30.833333333333336</v>
      </c>
      <c r="K141" s="91">
        <v>30.833333333333336</v>
      </c>
      <c r="L141" s="67">
        <v>0</v>
      </c>
      <c r="M141" s="50">
        <v>32</v>
      </c>
      <c r="N141" s="81">
        <v>361</v>
      </c>
      <c r="O141" s="91">
        <v>30.083333333333332</v>
      </c>
      <c r="P141" s="91">
        <v>30.083333333333332</v>
      </c>
      <c r="Q141" s="67">
        <v>0</v>
      </c>
      <c r="R141" s="199">
        <f t="shared" si="9"/>
        <v>90</v>
      </c>
      <c r="S141" s="200">
        <f t="shared" si="10"/>
        <v>731</v>
      </c>
      <c r="T141" s="201">
        <f t="shared" si="11"/>
        <v>30.458333333333332</v>
      </c>
      <c r="U141" s="232">
        <f>T141*1</f>
        <v>30.458333333333332</v>
      </c>
      <c r="V141" s="233">
        <v>0</v>
      </c>
    </row>
    <row r="142" spans="1:22" ht="21.75">
      <c r="A142" s="38" t="s">
        <v>53</v>
      </c>
      <c r="B142" s="40"/>
      <c r="C142" s="82"/>
      <c r="D142" s="82"/>
      <c r="E142" s="93"/>
      <c r="F142" s="93"/>
      <c r="G142" s="69"/>
      <c r="H142" s="110"/>
      <c r="I142" s="110"/>
      <c r="J142" s="111"/>
      <c r="K142" s="98"/>
      <c r="L142" s="69"/>
      <c r="M142" s="114"/>
      <c r="N142" s="115"/>
      <c r="O142" s="98"/>
      <c r="P142" s="93"/>
      <c r="Q142" s="69"/>
      <c r="R142" s="239"/>
      <c r="S142" s="240"/>
      <c r="T142" s="241"/>
      <c r="U142" s="237"/>
      <c r="V142" s="238"/>
    </row>
    <row r="143" spans="1:22" ht="21.75">
      <c r="A143" s="30" t="s">
        <v>58</v>
      </c>
      <c r="B143" s="31" t="s">
        <v>12</v>
      </c>
      <c r="C143" s="80" t="s">
        <v>13</v>
      </c>
      <c r="D143" s="80" t="s">
        <v>13</v>
      </c>
      <c r="E143" s="90" t="s">
        <v>13</v>
      </c>
      <c r="F143" s="90" t="s">
        <v>13</v>
      </c>
      <c r="G143" s="66">
        <v>0</v>
      </c>
      <c r="H143" s="47">
        <v>46</v>
      </c>
      <c r="I143" s="47">
        <v>144</v>
      </c>
      <c r="J143" s="51">
        <v>8</v>
      </c>
      <c r="K143" s="90" t="s">
        <v>13</v>
      </c>
      <c r="L143" s="66">
        <f>SUM(J143,K144:K145)</f>
        <v>8</v>
      </c>
      <c r="M143" s="52">
        <v>117</v>
      </c>
      <c r="N143" s="83">
        <v>351</v>
      </c>
      <c r="O143" s="94">
        <v>19.5</v>
      </c>
      <c r="P143" s="90" t="s">
        <v>13</v>
      </c>
      <c r="Q143" s="66">
        <v>19.5</v>
      </c>
      <c r="R143" s="227">
        <f>SUM(C143,H143,M143)</f>
        <v>163</v>
      </c>
      <c r="S143" s="193">
        <f>SUM(D143,I143,N143)</f>
        <v>495</v>
      </c>
      <c r="T143" s="194">
        <f>S143/36</f>
        <v>13.75</v>
      </c>
      <c r="U143" s="195" t="s">
        <v>13</v>
      </c>
      <c r="V143" s="196">
        <f>SUM(T143,U144:U145)</f>
        <v>13.75</v>
      </c>
    </row>
    <row r="144" spans="1:22" ht="21.75">
      <c r="A144" s="43"/>
      <c r="B144" s="31" t="s">
        <v>14</v>
      </c>
      <c r="C144" s="80" t="s">
        <v>13</v>
      </c>
      <c r="D144" s="80" t="s">
        <v>13</v>
      </c>
      <c r="E144" s="90" t="s">
        <v>13</v>
      </c>
      <c r="F144" s="90" t="s">
        <v>13</v>
      </c>
      <c r="G144" s="66">
        <v>0</v>
      </c>
      <c r="H144" s="47" t="s">
        <v>13</v>
      </c>
      <c r="I144" s="47" t="s">
        <v>13</v>
      </c>
      <c r="J144" s="32" t="s">
        <v>13</v>
      </c>
      <c r="K144" s="90" t="s">
        <v>13</v>
      </c>
      <c r="L144" s="66">
        <v>0</v>
      </c>
      <c r="M144" s="33" t="s">
        <v>13</v>
      </c>
      <c r="N144" s="80" t="s">
        <v>13</v>
      </c>
      <c r="O144" s="90" t="s">
        <v>13</v>
      </c>
      <c r="P144" s="90" t="s">
        <v>13</v>
      </c>
      <c r="Q144" s="66">
        <v>0</v>
      </c>
      <c r="R144" s="228" t="s">
        <v>13</v>
      </c>
      <c r="S144" s="229" t="s">
        <v>13</v>
      </c>
      <c r="T144" s="195" t="s">
        <v>13</v>
      </c>
      <c r="U144" s="195" t="s">
        <v>13</v>
      </c>
      <c r="V144" s="196">
        <v>0</v>
      </c>
    </row>
    <row r="145" spans="1:22" ht="21.75">
      <c r="A145" s="43"/>
      <c r="B145" s="31" t="s">
        <v>15</v>
      </c>
      <c r="C145" s="80" t="s">
        <v>13</v>
      </c>
      <c r="D145" s="80" t="s">
        <v>13</v>
      </c>
      <c r="E145" s="90" t="s">
        <v>13</v>
      </c>
      <c r="F145" s="90" t="s">
        <v>13</v>
      </c>
      <c r="G145" s="66">
        <v>0</v>
      </c>
      <c r="H145" s="47" t="s">
        <v>13</v>
      </c>
      <c r="I145" s="47" t="s">
        <v>13</v>
      </c>
      <c r="J145" s="32" t="s">
        <v>13</v>
      </c>
      <c r="K145" s="90" t="s">
        <v>13</v>
      </c>
      <c r="L145" s="66">
        <v>0</v>
      </c>
      <c r="M145" s="33" t="s">
        <v>13</v>
      </c>
      <c r="N145" s="80" t="s">
        <v>13</v>
      </c>
      <c r="O145" s="90" t="s">
        <v>13</v>
      </c>
      <c r="P145" s="90" t="s">
        <v>13</v>
      </c>
      <c r="Q145" s="66">
        <v>0</v>
      </c>
      <c r="R145" s="228" t="s">
        <v>13</v>
      </c>
      <c r="S145" s="229" t="s">
        <v>13</v>
      </c>
      <c r="T145" s="195" t="s">
        <v>13</v>
      </c>
      <c r="U145" s="195" t="s">
        <v>13</v>
      </c>
      <c r="V145" s="196">
        <v>0</v>
      </c>
    </row>
    <row r="146" spans="1:22" ht="21.75">
      <c r="A146" s="30" t="s">
        <v>54</v>
      </c>
      <c r="B146" s="31" t="s">
        <v>12</v>
      </c>
      <c r="C146" s="83">
        <v>73</v>
      </c>
      <c r="D146" s="80">
        <v>219</v>
      </c>
      <c r="E146" s="90">
        <v>12.166666666666666</v>
      </c>
      <c r="F146" s="90"/>
      <c r="G146" s="66">
        <v>12.166666666666666</v>
      </c>
      <c r="H146" s="47">
        <v>630</v>
      </c>
      <c r="I146" s="47">
        <v>1518</v>
      </c>
      <c r="J146" s="51">
        <v>84.33333333333333</v>
      </c>
      <c r="K146" s="90" t="s">
        <v>13</v>
      </c>
      <c r="L146" s="66">
        <f>SUM(J146,K147:K148)</f>
        <v>117.66666666666666</v>
      </c>
      <c r="M146" s="52">
        <v>817</v>
      </c>
      <c r="N146" s="83">
        <v>2192</v>
      </c>
      <c r="O146" s="94">
        <v>121.77777777777777</v>
      </c>
      <c r="P146" s="90" t="s">
        <v>13</v>
      </c>
      <c r="Q146" s="66">
        <v>152.27777777777777</v>
      </c>
      <c r="R146" s="227">
        <f>SUM(C146,H146,M146)</f>
        <v>1520</v>
      </c>
      <c r="S146" s="193">
        <f>SUM(D146,I146,N146)</f>
        <v>3929</v>
      </c>
      <c r="T146" s="194">
        <f>S146/36</f>
        <v>109.13888888888889</v>
      </c>
      <c r="U146" s="195" t="s">
        <v>13</v>
      </c>
      <c r="V146" s="196">
        <f>SUM(T146,U147:U148)</f>
        <v>141.05555555555554</v>
      </c>
    </row>
    <row r="147" spans="1:22" ht="21.75">
      <c r="A147" s="43"/>
      <c r="B147" s="31" t="s">
        <v>14</v>
      </c>
      <c r="C147" s="80" t="s">
        <v>13</v>
      </c>
      <c r="D147" s="80" t="s">
        <v>13</v>
      </c>
      <c r="E147" s="90" t="s">
        <v>13</v>
      </c>
      <c r="F147" s="90" t="s">
        <v>13</v>
      </c>
      <c r="G147" s="66">
        <v>0</v>
      </c>
      <c r="H147" s="47">
        <v>50</v>
      </c>
      <c r="I147" s="47">
        <v>200</v>
      </c>
      <c r="J147" s="51">
        <v>16.666666666666668</v>
      </c>
      <c r="K147" s="94">
        <v>33.333333333333336</v>
      </c>
      <c r="L147" s="66">
        <v>0</v>
      </c>
      <c r="M147" s="52">
        <v>40</v>
      </c>
      <c r="N147" s="83">
        <v>183</v>
      </c>
      <c r="O147" s="94">
        <v>15.25</v>
      </c>
      <c r="P147" s="90">
        <v>30.5</v>
      </c>
      <c r="Q147" s="66">
        <v>0</v>
      </c>
      <c r="R147" s="227">
        <f>SUM(C147,H147,M147)</f>
        <v>90</v>
      </c>
      <c r="S147" s="193">
        <f>SUM(D147,I147,N147)</f>
        <v>383</v>
      </c>
      <c r="T147" s="194">
        <f>S147/24</f>
        <v>15.958333333333334</v>
      </c>
      <c r="U147" s="195">
        <f>T147*2</f>
        <v>31.916666666666668</v>
      </c>
      <c r="V147" s="196">
        <v>0</v>
      </c>
    </row>
    <row r="148" spans="1:22" ht="21.75">
      <c r="A148" s="43"/>
      <c r="B148" s="31" t="s">
        <v>15</v>
      </c>
      <c r="C148" s="80" t="s">
        <v>13</v>
      </c>
      <c r="D148" s="80" t="s">
        <v>13</v>
      </c>
      <c r="E148" s="90" t="s">
        <v>13</v>
      </c>
      <c r="F148" s="90" t="s">
        <v>13</v>
      </c>
      <c r="G148" s="66">
        <v>0</v>
      </c>
      <c r="H148" s="47" t="s">
        <v>13</v>
      </c>
      <c r="I148" s="47" t="s">
        <v>13</v>
      </c>
      <c r="J148" s="32" t="s">
        <v>13</v>
      </c>
      <c r="K148" s="90" t="s">
        <v>13</v>
      </c>
      <c r="L148" s="66">
        <v>0</v>
      </c>
      <c r="M148" s="33" t="s">
        <v>13</v>
      </c>
      <c r="N148" s="80" t="s">
        <v>13</v>
      </c>
      <c r="O148" s="90" t="s">
        <v>13</v>
      </c>
      <c r="P148" s="90" t="s">
        <v>13</v>
      </c>
      <c r="Q148" s="66">
        <v>0</v>
      </c>
      <c r="R148" s="228" t="s">
        <v>13</v>
      </c>
      <c r="S148" s="229" t="s">
        <v>13</v>
      </c>
      <c r="T148" s="195" t="s">
        <v>13</v>
      </c>
      <c r="U148" s="195" t="s">
        <v>13</v>
      </c>
      <c r="V148" s="196">
        <v>0</v>
      </c>
    </row>
    <row r="149" spans="1:22" ht="21.75">
      <c r="A149" s="30" t="s">
        <v>55</v>
      </c>
      <c r="B149" s="31" t="s">
        <v>12</v>
      </c>
      <c r="C149" s="83">
        <v>114</v>
      </c>
      <c r="D149" s="80">
        <v>273</v>
      </c>
      <c r="E149" s="90">
        <v>15.166666666666666</v>
      </c>
      <c r="F149" s="90" t="s">
        <v>13</v>
      </c>
      <c r="G149" s="66">
        <v>15.166666666666666</v>
      </c>
      <c r="H149" s="47">
        <v>1203</v>
      </c>
      <c r="I149" s="47">
        <v>3277</v>
      </c>
      <c r="J149" s="51">
        <v>182.05555555555554</v>
      </c>
      <c r="K149" s="90" t="s">
        <v>13</v>
      </c>
      <c r="L149" s="66">
        <f>SUM(J149,K150:K151)</f>
        <v>182.05555555555554</v>
      </c>
      <c r="M149" s="52">
        <v>1204</v>
      </c>
      <c r="N149" s="83">
        <v>3450</v>
      </c>
      <c r="O149" s="94">
        <v>191.66666666666666</v>
      </c>
      <c r="P149" s="90" t="s">
        <v>13</v>
      </c>
      <c r="Q149" s="66">
        <v>192.83333333333331</v>
      </c>
      <c r="R149" s="227">
        <f>SUM(C149,H149,M149)</f>
        <v>2521</v>
      </c>
      <c r="S149" s="193">
        <f>SUM(D149,I149,N149)</f>
        <v>7000</v>
      </c>
      <c r="T149" s="194">
        <f>S149/36</f>
        <v>194.44444444444446</v>
      </c>
      <c r="U149" s="195" t="s">
        <v>13</v>
      </c>
      <c r="V149" s="196">
        <f>SUM(T149,U150:U151)</f>
        <v>195.0277777777778</v>
      </c>
    </row>
    <row r="150" spans="1:22" ht="21.75">
      <c r="A150" s="43"/>
      <c r="B150" s="31" t="s">
        <v>14</v>
      </c>
      <c r="C150" s="80" t="s">
        <v>13</v>
      </c>
      <c r="D150" s="80" t="s">
        <v>13</v>
      </c>
      <c r="E150" s="90" t="s">
        <v>13</v>
      </c>
      <c r="F150" s="90" t="s">
        <v>13</v>
      </c>
      <c r="G150" s="66">
        <v>0</v>
      </c>
      <c r="H150" s="47" t="s">
        <v>13</v>
      </c>
      <c r="I150" s="47" t="s">
        <v>13</v>
      </c>
      <c r="J150" s="32" t="s">
        <v>13</v>
      </c>
      <c r="K150" s="90" t="s">
        <v>13</v>
      </c>
      <c r="L150" s="66">
        <v>0</v>
      </c>
      <c r="M150" s="52">
        <v>3</v>
      </c>
      <c r="N150" s="83">
        <v>7</v>
      </c>
      <c r="O150" s="94">
        <v>0.5833333333333334</v>
      </c>
      <c r="P150" s="90">
        <v>1.1666666666666667</v>
      </c>
      <c r="Q150" s="66">
        <v>0</v>
      </c>
      <c r="R150" s="227">
        <f>SUM(C150,H150,M150)</f>
        <v>3</v>
      </c>
      <c r="S150" s="193">
        <f>SUM(D150,I150,N150)</f>
        <v>7</v>
      </c>
      <c r="T150" s="194">
        <f>S150/24</f>
        <v>0.2916666666666667</v>
      </c>
      <c r="U150" s="195">
        <f>T150*2</f>
        <v>0.5833333333333334</v>
      </c>
      <c r="V150" s="196">
        <v>0</v>
      </c>
    </row>
    <row r="151" spans="1:22" ht="21.75">
      <c r="A151" s="43"/>
      <c r="B151" s="31" t="s">
        <v>15</v>
      </c>
      <c r="C151" s="80" t="s">
        <v>13</v>
      </c>
      <c r="D151" s="80" t="s">
        <v>13</v>
      </c>
      <c r="E151" s="90" t="s">
        <v>13</v>
      </c>
      <c r="F151" s="90" t="s">
        <v>13</v>
      </c>
      <c r="G151" s="66">
        <v>0</v>
      </c>
      <c r="H151" s="47" t="s">
        <v>13</v>
      </c>
      <c r="I151" s="47" t="s">
        <v>13</v>
      </c>
      <c r="J151" s="32" t="s">
        <v>13</v>
      </c>
      <c r="K151" s="90" t="s">
        <v>13</v>
      </c>
      <c r="L151" s="66">
        <v>0</v>
      </c>
      <c r="M151" s="33" t="s">
        <v>13</v>
      </c>
      <c r="N151" s="80" t="s">
        <v>13</v>
      </c>
      <c r="O151" s="90" t="s">
        <v>13</v>
      </c>
      <c r="P151" s="90" t="s">
        <v>13</v>
      </c>
      <c r="Q151" s="66">
        <v>0</v>
      </c>
      <c r="R151" s="228" t="s">
        <v>13</v>
      </c>
      <c r="S151" s="229" t="s">
        <v>13</v>
      </c>
      <c r="T151" s="195" t="s">
        <v>13</v>
      </c>
      <c r="U151" s="195" t="s">
        <v>13</v>
      </c>
      <c r="V151" s="196">
        <v>0</v>
      </c>
    </row>
    <row r="152" spans="1:22" ht="21.75">
      <c r="A152" s="30" t="s">
        <v>56</v>
      </c>
      <c r="B152" s="31" t="s">
        <v>12</v>
      </c>
      <c r="C152" s="83">
        <v>70</v>
      </c>
      <c r="D152" s="80">
        <v>210</v>
      </c>
      <c r="E152" s="90">
        <v>11.666666666666666</v>
      </c>
      <c r="F152" s="90"/>
      <c r="G152" s="66">
        <v>11.666666666666666</v>
      </c>
      <c r="H152" s="47">
        <v>1341</v>
      </c>
      <c r="I152" s="47">
        <v>3469</v>
      </c>
      <c r="J152" s="51">
        <v>192.72222222222223</v>
      </c>
      <c r="K152" s="94"/>
      <c r="L152" s="66">
        <f>SUM(J152,K153:K154)</f>
        <v>192.72222222222223</v>
      </c>
      <c r="M152" s="52">
        <v>1644</v>
      </c>
      <c r="N152" s="83">
        <v>4658</v>
      </c>
      <c r="O152" s="94">
        <v>258.77777777777777</v>
      </c>
      <c r="P152" s="90"/>
      <c r="Q152" s="66">
        <v>258.77777777777777</v>
      </c>
      <c r="R152" s="227">
        <f>SUM(C152,H152,M152)</f>
        <v>3055</v>
      </c>
      <c r="S152" s="193">
        <f>SUM(D152,I152,N152)</f>
        <v>8337</v>
      </c>
      <c r="T152" s="194">
        <f>S152/36</f>
        <v>231.58333333333334</v>
      </c>
      <c r="U152" s="195" t="s">
        <v>13</v>
      </c>
      <c r="V152" s="196">
        <f>SUM(T152,U153:U154)</f>
        <v>231.58333333333334</v>
      </c>
    </row>
    <row r="153" spans="1:22" ht="21.75">
      <c r="A153" s="43"/>
      <c r="B153" s="31" t="s">
        <v>14</v>
      </c>
      <c r="C153" s="80" t="s">
        <v>13</v>
      </c>
      <c r="D153" s="80" t="s">
        <v>13</v>
      </c>
      <c r="E153" s="90" t="s">
        <v>13</v>
      </c>
      <c r="F153" s="90" t="s">
        <v>13</v>
      </c>
      <c r="G153" s="66">
        <v>0</v>
      </c>
      <c r="H153" s="47" t="s">
        <v>13</v>
      </c>
      <c r="I153" s="47" t="s">
        <v>13</v>
      </c>
      <c r="J153" s="32" t="s">
        <v>13</v>
      </c>
      <c r="K153" s="90" t="s">
        <v>13</v>
      </c>
      <c r="L153" s="66">
        <v>0</v>
      </c>
      <c r="M153" s="33" t="s">
        <v>13</v>
      </c>
      <c r="N153" s="80" t="s">
        <v>13</v>
      </c>
      <c r="O153" s="90" t="s">
        <v>13</v>
      </c>
      <c r="P153" s="90" t="s">
        <v>13</v>
      </c>
      <c r="Q153" s="66">
        <v>0</v>
      </c>
      <c r="R153" s="227">
        <f>SUM(C153,H153,M153)</f>
        <v>0</v>
      </c>
      <c r="S153" s="193">
        <f>SUM(D153,I153,N153)</f>
        <v>0</v>
      </c>
      <c r="T153" s="194">
        <f>S153/24</f>
        <v>0</v>
      </c>
      <c r="U153" s="195">
        <f>T153*2</f>
        <v>0</v>
      </c>
      <c r="V153" s="196">
        <v>0</v>
      </c>
    </row>
    <row r="154" spans="1:22" ht="21.75">
      <c r="A154" s="43"/>
      <c r="B154" s="31" t="s">
        <v>15</v>
      </c>
      <c r="C154" s="80" t="s">
        <v>13</v>
      </c>
      <c r="D154" s="80" t="s">
        <v>13</v>
      </c>
      <c r="E154" s="90" t="s">
        <v>13</v>
      </c>
      <c r="F154" s="90" t="s">
        <v>13</v>
      </c>
      <c r="G154" s="66">
        <v>0</v>
      </c>
      <c r="H154" s="47" t="s">
        <v>13</v>
      </c>
      <c r="I154" s="47" t="s">
        <v>13</v>
      </c>
      <c r="J154" s="32" t="s">
        <v>13</v>
      </c>
      <c r="K154" s="90" t="s">
        <v>13</v>
      </c>
      <c r="L154" s="66">
        <v>0</v>
      </c>
      <c r="M154" s="33" t="s">
        <v>13</v>
      </c>
      <c r="N154" s="80" t="s">
        <v>13</v>
      </c>
      <c r="O154" s="90" t="s">
        <v>13</v>
      </c>
      <c r="P154" s="90" t="s">
        <v>13</v>
      </c>
      <c r="Q154" s="66">
        <v>0</v>
      </c>
      <c r="R154" s="228" t="s">
        <v>13</v>
      </c>
      <c r="S154" s="229" t="s">
        <v>13</v>
      </c>
      <c r="T154" s="195" t="s">
        <v>13</v>
      </c>
      <c r="U154" s="195" t="s">
        <v>13</v>
      </c>
      <c r="V154" s="196">
        <v>0</v>
      </c>
    </row>
    <row r="155" spans="1:22" ht="21.75">
      <c r="A155" s="30" t="s">
        <v>57</v>
      </c>
      <c r="B155" s="31" t="s">
        <v>12</v>
      </c>
      <c r="C155" s="83">
        <v>58</v>
      </c>
      <c r="D155" s="80">
        <v>58</v>
      </c>
      <c r="E155" s="90">
        <v>3.2222222222222223</v>
      </c>
      <c r="F155" s="90" t="s">
        <v>13</v>
      </c>
      <c r="G155" s="66">
        <v>3.2222222222222223</v>
      </c>
      <c r="H155" s="47">
        <v>916</v>
      </c>
      <c r="I155" s="47">
        <v>2322</v>
      </c>
      <c r="J155" s="51">
        <v>129</v>
      </c>
      <c r="K155" s="90" t="s">
        <v>13</v>
      </c>
      <c r="L155" s="66">
        <f>SUM(J155,K156:K157)</f>
        <v>150.33333333333334</v>
      </c>
      <c r="M155" s="52">
        <v>811</v>
      </c>
      <c r="N155" s="83">
        <v>2061</v>
      </c>
      <c r="O155" s="94">
        <v>114.5</v>
      </c>
      <c r="P155" s="90" t="s">
        <v>13</v>
      </c>
      <c r="Q155" s="66">
        <v>130</v>
      </c>
      <c r="R155" s="227">
        <f>SUM(C155,H155,M155)</f>
        <v>1785</v>
      </c>
      <c r="S155" s="193">
        <f>SUM(D155,I155,N155)</f>
        <v>4441</v>
      </c>
      <c r="T155" s="194">
        <f>S155/36</f>
        <v>123.36111111111111</v>
      </c>
      <c r="U155" s="195" t="s">
        <v>13</v>
      </c>
      <c r="V155" s="196">
        <f>SUM(T155,U156:U157)</f>
        <v>141.77777777777777</v>
      </c>
    </row>
    <row r="156" spans="1:22" ht="21.75">
      <c r="A156" s="43"/>
      <c r="B156" s="31" t="s">
        <v>14</v>
      </c>
      <c r="C156" s="80" t="s">
        <v>13</v>
      </c>
      <c r="D156" s="80" t="s">
        <v>13</v>
      </c>
      <c r="E156" s="90" t="s">
        <v>13</v>
      </c>
      <c r="F156" s="90" t="s">
        <v>13</v>
      </c>
      <c r="G156" s="66">
        <v>0</v>
      </c>
      <c r="H156" s="47">
        <v>40</v>
      </c>
      <c r="I156" s="47">
        <v>128</v>
      </c>
      <c r="J156" s="51">
        <v>10.666666666666666</v>
      </c>
      <c r="K156" s="94">
        <v>21.333333333333332</v>
      </c>
      <c r="L156" s="66"/>
      <c r="M156" s="52">
        <v>25</v>
      </c>
      <c r="N156" s="83">
        <v>93</v>
      </c>
      <c r="O156" s="94">
        <v>7.75</v>
      </c>
      <c r="P156" s="90">
        <v>15.5</v>
      </c>
      <c r="Q156" s="66">
        <v>0</v>
      </c>
      <c r="R156" s="227">
        <f>SUM(C156,H156,M156)</f>
        <v>65</v>
      </c>
      <c r="S156" s="193">
        <f>SUM(D156,I156,N156)</f>
        <v>221</v>
      </c>
      <c r="T156" s="194">
        <f>S156/24</f>
        <v>9.208333333333334</v>
      </c>
      <c r="U156" s="195">
        <f>T156*2</f>
        <v>18.416666666666668</v>
      </c>
      <c r="V156" s="196">
        <v>0</v>
      </c>
    </row>
    <row r="157" spans="1:22" ht="21.75">
      <c r="A157" s="43"/>
      <c r="B157" s="31" t="s">
        <v>15</v>
      </c>
      <c r="C157" s="80" t="s">
        <v>13</v>
      </c>
      <c r="D157" s="80" t="s">
        <v>13</v>
      </c>
      <c r="E157" s="90" t="s">
        <v>13</v>
      </c>
      <c r="F157" s="90" t="s">
        <v>13</v>
      </c>
      <c r="G157" s="66">
        <v>0</v>
      </c>
      <c r="H157" s="47" t="s">
        <v>13</v>
      </c>
      <c r="I157" s="47" t="s">
        <v>13</v>
      </c>
      <c r="J157" s="32" t="s">
        <v>13</v>
      </c>
      <c r="K157" s="90" t="s">
        <v>13</v>
      </c>
      <c r="L157" s="66">
        <v>0</v>
      </c>
      <c r="M157" s="33" t="s">
        <v>13</v>
      </c>
      <c r="N157" s="80" t="s">
        <v>13</v>
      </c>
      <c r="O157" s="90" t="s">
        <v>13</v>
      </c>
      <c r="P157" s="90"/>
      <c r="Q157" s="66">
        <v>0</v>
      </c>
      <c r="R157" s="228" t="s">
        <v>13</v>
      </c>
      <c r="S157" s="229" t="s">
        <v>13</v>
      </c>
      <c r="T157" s="195" t="s">
        <v>13</v>
      </c>
      <c r="U157" s="195"/>
      <c r="V157" s="196">
        <v>0</v>
      </c>
    </row>
    <row r="158" spans="1:22" ht="21.75">
      <c r="A158" s="30" t="s">
        <v>59</v>
      </c>
      <c r="B158" s="31" t="s">
        <v>12</v>
      </c>
      <c r="C158" s="83">
        <v>170</v>
      </c>
      <c r="D158" s="80">
        <v>445</v>
      </c>
      <c r="E158" s="90">
        <v>24.72222222222222</v>
      </c>
      <c r="F158" s="90"/>
      <c r="G158" s="66">
        <v>24.72222222222222</v>
      </c>
      <c r="H158" s="47">
        <v>1674</v>
      </c>
      <c r="I158" s="47">
        <v>4420</v>
      </c>
      <c r="J158" s="51">
        <v>245.55555555555554</v>
      </c>
      <c r="K158" s="94"/>
      <c r="L158" s="66">
        <f>SUM(J158,K159:K160)</f>
        <v>245.55555555555554</v>
      </c>
      <c r="M158" s="52">
        <v>1357</v>
      </c>
      <c r="N158" s="83">
        <v>3719</v>
      </c>
      <c r="O158" s="94">
        <v>206.61111111111111</v>
      </c>
      <c r="P158" s="90"/>
      <c r="Q158" s="66">
        <v>206.61111111111111</v>
      </c>
      <c r="R158" s="227">
        <f>SUM(C158,H158,M158)</f>
        <v>3201</v>
      </c>
      <c r="S158" s="193">
        <f>SUM(D158,I158,N158)</f>
        <v>8584</v>
      </c>
      <c r="T158" s="194">
        <f>S158/36</f>
        <v>238.44444444444446</v>
      </c>
      <c r="U158" s="195" t="s">
        <v>13</v>
      </c>
      <c r="V158" s="196">
        <f>SUM(T158,U159:U160)</f>
        <v>238.44444444444446</v>
      </c>
    </row>
    <row r="159" spans="1:22" ht="21.75">
      <c r="A159" s="43"/>
      <c r="B159" s="31" t="s">
        <v>14</v>
      </c>
      <c r="C159" s="80" t="s">
        <v>13</v>
      </c>
      <c r="D159" s="80" t="s">
        <v>13</v>
      </c>
      <c r="E159" s="90" t="s">
        <v>13</v>
      </c>
      <c r="F159" s="90" t="s">
        <v>13</v>
      </c>
      <c r="G159" s="66">
        <v>0</v>
      </c>
      <c r="H159" s="47" t="s">
        <v>13</v>
      </c>
      <c r="I159" s="47" t="s">
        <v>13</v>
      </c>
      <c r="J159" s="32" t="s">
        <v>13</v>
      </c>
      <c r="K159" s="90" t="s">
        <v>13</v>
      </c>
      <c r="L159" s="66">
        <v>0</v>
      </c>
      <c r="M159" s="33" t="s">
        <v>13</v>
      </c>
      <c r="N159" s="80" t="s">
        <v>13</v>
      </c>
      <c r="O159" s="90" t="s">
        <v>13</v>
      </c>
      <c r="P159" s="90" t="s">
        <v>13</v>
      </c>
      <c r="Q159" s="66">
        <v>0</v>
      </c>
      <c r="R159" s="227">
        <f>SUM(C159,H159,M159)</f>
        <v>0</v>
      </c>
      <c r="S159" s="193">
        <f>SUM(D159,I159,N159)</f>
        <v>0</v>
      </c>
      <c r="T159" s="194">
        <f>S159/24</f>
        <v>0</v>
      </c>
      <c r="U159" s="195">
        <f>T159*2</f>
        <v>0</v>
      </c>
      <c r="V159" s="196">
        <v>0</v>
      </c>
    </row>
    <row r="160" spans="1:22" ht="21.75">
      <c r="A160" s="43"/>
      <c r="B160" s="31" t="s">
        <v>15</v>
      </c>
      <c r="C160" s="80" t="s">
        <v>13</v>
      </c>
      <c r="D160" s="80" t="s">
        <v>13</v>
      </c>
      <c r="E160" s="90" t="s">
        <v>13</v>
      </c>
      <c r="F160" s="90" t="s">
        <v>13</v>
      </c>
      <c r="G160" s="66">
        <v>0</v>
      </c>
      <c r="H160" s="47" t="s">
        <v>13</v>
      </c>
      <c r="I160" s="47" t="s">
        <v>13</v>
      </c>
      <c r="J160" s="32" t="s">
        <v>13</v>
      </c>
      <c r="K160" s="90" t="s">
        <v>13</v>
      </c>
      <c r="L160" s="66">
        <v>0</v>
      </c>
      <c r="M160" s="33" t="s">
        <v>13</v>
      </c>
      <c r="N160" s="80" t="s">
        <v>13</v>
      </c>
      <c r="O160" s="90" t="s">
        <v>13</v>
      </c>
      <c r="P160" s="90" t="s">
        <v>13</v>
      </c>
      <c r="Q160" s="66">
        <v>0</v>
      </c>
      <c r="R160" s="228" t="s">
        <v>13</v>
      </c>
      <c r="S160" s="229" t="s">
        <v>13</v>
      </c>
      <c r="T160" s="195" t="s">
        <v>13</v>
      </c>
      <c r="U160" s="195" t="s">
        <v>13</v>
      </c>
      <c r="V160" s="196">
        <v>0</v>
      </c>
    </row>
    <row r="161" spans="1:22" ht="21.75">
      <c r="A161" s="44" t="s">
        <v>21</v>
      </c>
      <c r="B161" s="31" t="s">
        <v>12</v>
      </c>
      <c r="C161" s="80">
        <v>485</v>
      </c>
      <c r="D161" s="80">
        <v>1205</v>
      </c>
      <c r="E161" s="90">
        <v>66.94444444444444</v>
      </c>
      <c r="F161" s="90" t="s">
        <v>13</v>
      </c>
      <c r="G161" s="66">
        <v>66.94444444444444</v>
      </c>
      <c r="H161" s="47">
        <v>5810</v>
      </c>
      <c r="I161" s="47">
        <v>15150</v>
      </c>
      <c r="J161" s="45">
        <v>841.6666666666666</v>
      </c>
      <c r="K161" s="90" t="s">
        <v>13</v>
      </c>
      <c r="L161" s="66">
        <f>SUM(J161,K162:K163)</f>
        <v>896.3333333333333</v>
      </c>
      <c r="M161" s="47">
        <v>5950</v>
      </c>
      <c r="N161" s="80">
        <v>16431</v>
      </c>
      <c r="O161" s="90">
        <v>912.8333333333333</v>
      </c>
      <c r="P161" s="90" t="s">
        <v>13</v>
      </c>
      <c r="Q161" s="66">
        <v>960</v>
      </c>
      <c r="R161" s="227">
        <f>SUM(C161,H161,M161)</f>
        <v>12245</v>
      </c>
      <c r="S161" s="193">
        <f>SUM(D161,I161,N161)</f>
        <v>32786</v>
      </c>
      <c r="T161" s="194">
        <f>S161/36</f>
        <v>910.7222222222222</v>
      </c>
      <c r="U161" s="195" t="s">
        <v>13</v>
      </c>
      <c r="V161" s="196">
        <f>SUM(T161,U162:U163)</f>
        <v>961.6388888888888</v>
      </c>
    </row>
    <row r="162" spans="1:22" ht="21.75">
      <c r="A162" s="43"/>
      <c r="B162" s="31" t="s">
        <v>14</v>
      </c>
      <c r="C162" s="80" t="s">
        <v>13</v>
      </c>
      <c r="D162" s="80" t="s">
        <v>13</v>
      </c>
      <c r="E162" s="90" t="s">
        <v>13</v>
      </c>
      <c r="F162" s="90" t="s">
        <v>13</v>
      </c>
      <c r="G162" s="66">
        <v>0</v>
      </c>
      <c r="H162" s="47">
        <v>90</v>
      </c>
      <c r="I162" s="47">
        <v>328</v>
      </c>
      <c r="J162" s="45">
        <v>27.333333333333336</v>
      </c>
      <c r="K162" s="90">
        <v>54.66666666666667</v>
      </c>
      <c r="L162" s="66">
        <v>0</v>
      </c>
      <c r="M162" s="47">
        <v>68</v>
      </c>
      <c r="N162" s="80">
        <v>283</v>
      </c>
      <c r="O162" s="90">
        <v>23.583333333333336</v>
      </c>
      <c r="P162" s="90">
        <v>47.16666666666667</v>
      </c>
      <c r="Q162" s="66">
        <v>0</v>
      </c>
      <c r="R162" s="227">
        <f>SUM(C162,H162,M162)</f>
        <v>158</v>
      </c>
      <c r="S162" s="193">
        <f>SUM(D162,I162,N162)</f>
        <v>611</v>
      </c>
      <c r="T162" s="194">
        <f>S162/24</f>
        <v>25.458333333333332</v>
      </c>
      <c r="U162" s="195">
        <f>T162*2</f>
        <v>50.916666666666664</v>
      </c>
      <c r="V162" s="196">
        <v>0</v>
      </c>
    </row>
    <row r="163" spans="1:22" ht="22.5" thickBot="1">
      <c r="A163" s="48"/>
      <c r="B163" s="35" t="s">
        <v>15</v>
      </c>
      <c r="C163" s="81" t="s">
        <v>13</v>
      </c>
      <c r="D163" s="81" t="s">
        <v>13</v>
      </c>
      <c r="E163" s="91" t="s">
        <v>13</v>
      </c>
      <c r="F163" s="91" t="s">
        <v>13</v>
      </c>
      <c r="G163" s="67">
        <v>0</v>
      </c>
      <c r="H163" s="109" t="s">
        <v>13</v>
      </c>
      <c r="I163" s="50" t="s">
        <v>13</v>
      </c>
      <c r="J163" s="36" t="s">
        <v>13</v>
      </c>
      <c r="K163" s="91" t="s">
        <v>13</v>
      </c>
      <c r="L163" s="67">
        <v>0</v>
      </c>
      <c r="M163" s="37" t="s">
        <v>13</v>
      </c>
      <c r="N163" s="81" t="s">
        <v>13</v>
      </c>
      <c r="O163" s="91" t="s">
        <v>13</v>
      </c>
      <c r="P163" s="91" t="s">
        <v>13</v>
      </c>
      <c r="Q163" s="67">
        <v>0</v>
      </c>
      <c r="R163" s="230" t="s">
        <v>13</v>
      </c>
      <c r="S163" s="231" t="s">
        <v>13</v>
      </c>
      <c r="T163" s="232" t="s">
        <v>13</v>
      </c>
      <c r="U163" s="232" t="s">
        <v>13</v>
      </c>
      <c r="V163" s="233">
        <v>0</v>
      </c>
    </row>
    <row r="164" spans="1:22" ht="21.75">
      <c r="A164" s="38" t="s">
        <v>60</v>
      </c>
      <c r="B164" s="40"/>
      <c r="C164" s="82"/>
      <c r="D164" s="82"/>
      <c r="E164" s="93"/>
      <c r="F164" s="93"/>
      <c r="G164" s="69"/>
      <c r="H164" s="110"/>
      <c r="I164" s="110"/>
      <c r="J164" s="111"/>
      <c r="K164" s="98"/>
      <c r="L164" s="69"/>
      <c r="M164" s="120"/>
      <c r="N164" s="82"/>
      <c r="O164" s="98"/>
      <c r="P164" s="98"/>
      <c r="Q164" s="69"/>
      <c r="R164" s="242"/>
      <c r="S164" s="243"/>
      <c r="T164" s="241"/>
      <c r="U164" s="241"/>
      <c r="V164" s="238"/>
    </row>
    <row r="165" spans="1:22" ht="21.75">
      <c r="A165" s="30" t="s">
        <v>13</v>
      </c>
      <c r="B165" s="31" t="s">
        <v>12</v>
      </c>
      <c r="C165" s="80" t="s">
        <v>13</v>
      </c>
      <c r="D165" s="80" t="s">
        <v>13</v>
      </c>
      <c r="E165" s="90" t="s">
        <v>13</v>
      </c>
      <c r="F165" s="90" t="s">
        <v>13</v>
      </c>
      <c r="G165" s="66">
        <v>0</v>
      </c>
      <c r="H165" s="47">
        <v>191</v>
      </c>
      <c r="I165" s="47">
        <v>498</v>
      </c>
      <c r="J165" s="51">
        <v>27.666666666666668</v>
      </c>
      <c r="K165" s="90" t="s">
        <v>13</v>
      </c>
      <c r="L165" s="66">
        <f>SUM(J165,K166:K167)</f>
        <v>43.41666666666667</v>
      </c>
      <c r="M165" s="33">
        <v>151</v>
      </c>
      <c r="N165" s="80">
        <v>415</v>
      </c>
      <c r="O165" s="94">
        <v>23.055555555555557</v>
      </c>
      <c r="P165" s="90" t="s">
        <v>13</v>
      </c>
      <c r="Q165" s="66">
        <v>37.00555555555556</v>
      </c>
      <c r="R165" s="227">
        <f>SUM(C165,H165,M165)</f>
        <v>342</v>
      </c>
      <c r="S165" s="193">
        <f>SUM(D165,I165,N165)</f>
        <v>913</v>
      </c>
      <c r="T165" s="194">
        <f>S165/36</f>
        <v>25.36111111111111</v>
      </c>
      <c r="U165" s="195" t="s">
        <v>13</v>
      </c>
      <c r="V165" s="196">
        <f>SUM(T165,U166:U167)</f>
        <v>40.21111111111111</v>
      </c>
    </row>
    <row r="166" spans="1:22" ht="21.75">
      <c r="A166" s="43"/>
      <c r="B166" s="31" t="s">
        <v>14</v>
      </c>
      <c r="C166" s="80" t="s">
        <v>13</v>
      </c>
      <c r="D166" s="80" t="s">
        <v>13</v>
      </c>
      <c r="E166" s="90" t="s">
        <v>13</v>
      </c>
      <c r="F166" s="90" t="s">
        <v>13</v>
      </c>
      <c r="G166" s="66">
        <v>0</v>
      </c>
      <c r="H166" s="47" t="s">
        <v>13</v>
      </c>
      <c r="I166" s="47" t="s">
        <v>13</v>
      </c>
      <c r="J166" s="32" t="s">
        <v>13</v>
      </c>
      <c r="K166" s="90" t="s">
        <v>13</v>
      </c>
      <c r="L166" s="66">
        <v>0</v>
      </c>
      <c r="M166" s="33" t="s">
        <v>13</v>
      </c>
      <c r="N166" s="80" t="s">
        <v>13</v>
      </c>
      <c r="O166" s="90" t="s">
        <v>13</v>
      </c>
      <c r="P166" s="90" t="s">
        <v>13</v>
      </c>
      <c r="Q166" s="66">
        <v>0</v>
      </c>
      <c r="R166" s="228" t="s">
        <v>13</v>
      </c>
      <c r="S166" s="229" t="s">
        <v>13</v>
      </c>
      <c r="T166" s="195" t="s">
        <v>13</v>
      </c>
      <c r="U166" s="195" t="s">
        <v>13</v>
      </c>
      <c r="V166" s="196">
        <v>0</v>
      </c>
    </row>
    <row r="167" spans="1:22" ht="21.75">
      <c r="A167" s="43"/>
      <c r="B167" s="31" t="s">
        <v>15</v>
      </c>
      <c r="C167" s="80" t="s">
        <v>13</v>
      </c>
      <c r="D167" s="80" t="s">
        <v>13</v>
      </c>
      <c r="E167" s="90" t="s">
        <v>13</v>
      </c>
      <c r="F167" s="90" t="s">
        <v>13</v>
      </c>
      <c r="G167" s="66">
        <v>0</v>
      </c>
      <c r="H167" s="47">
        <v>20</v>
      </c>
      <c r="I167" s="47">
        <v>105</v>
      </c>
      <c r="J167" s="51">
        <v>8.75</v>
      </c>
      <c r="K167" s="94">
        <v>15.75</v>
      </c>
      <c r="L167" s="66">
        <v>0</v>
      </c>
      <c r="M167" s="33">
        <v>16</v>
      </c>
      <c r="N167" s="80">
        <v>93</v>
      </c>
      <c r="O167" s="94">
        <v>7.75</v>
      </c>
      <c r="P167" s="94">
        <v>13.950000000000001</v>
      </c>
      <c r="Q167" s="66">
        <v>0</v>
      </c>
      <c r="R167" s="227">
        <f>SUM(C167,H167,M167)</f>
        <v>36</v>
      </c>
      <c r="S167" s="193">
        <f>SUM(D167,I167,N167)</f>
        <v>198</v>
      </c>
      <c r="T167" s="194">
        <f>S167/24</f>
        <v>8.25</v>
      </c>
      <c r="U167" s="195">
        <f>T167*1.8</f>
        <v>14.85</v>
      </c>
      <c r="V167" s="196">
        <v>0</v>
      </c>
    </row>
    <row r="168" spans="1:22" ht="21.75">
      <c r="A168" s="30" t="s">
        <v>61</v>
      </c>
      <c r="B168" s="31" t="s">
        <v>12</v>
      </c>
      <c r="C168" s="80">
        <v>33</v>
      </c>
      <c r="D168" s="80">
        <v>67</v>
      </c>
      <c r="E168" s="90">
        <v>3.7222222222222223</v>
      </c>
      <c r="F168" s="90"/>
      <c r="G168" s="66">
        <v>3.7222222222222223</v>
      </c>
      <c r="H168" s="47">
        <v>8618</v>
      </c>
      <c r="I168" s="47">
        <v>19489</v>
      </c>
      <c r="J168" s="51">
        <v>1082.7222222222222</v>
      </c>
      <c r="K168" s="90" t="s">
        <v>13</v>
      </c>
      <c r="L168" s="66">
        <f>SUM(J168,K169:K170)</f>
        <v>1082.7222222222222</v>
      </c>
      <c r="M168" s="33">
        <v>7226</v>
      </c>
      <c r="N168" s="80">
        <v>16958</v>
      </c>
      <c r="O168" s="94">
        <v>942.1111111111111</v>
      </c>
      <c r="P168" s="90" t="s">
        <v>13</v>
      </c>
      <c r="Q168" s="66">
        <v>942.1111111111111</v>
      </c>
      <c r="R168" s="227">
        <f>SUM(C168,H168,M168)</f>
        <v>15877</v>
      </c>
      <c r="S168" s="193">
        <f>SUM(D168,I168,N168)</f>
        <v>36514</v>
      </c>
      <c r="T168" s="194">
        <f>S168/36</f>
        <v>1014.2777777777778</v>
      </c>
      <c r="U168" s="195" t="s">
        <v>13</v>
      </c>
      <c r="V168" s="196">
        <f>SUM(T168,U169:U170)</f>
        <v>1014.2777777777778</v>
      </c>
    </row>
    <row r="169" spans="1:22" ht="21.75">
      <c r="A169" s="43"/>
      <c r="B169" s="31" t="s">
        <v>14</v>
      </c>
      <c r="C169" s="80" t="s">
        <v>13</v>
      </c>
      <c r="D169" s="80" t="s">
        <v>13</v>
      </c>
      <c r="E169" s="90" t="s">
        <v>13</v>
      </c>
      <c r="F169" s="90" t="s">
        <v>13</v>
      </c>
      <c r="G169" s="66">
        <v>0</v>
      </c>
      <c r="H169" s="47" t="s">
        <v>13</v>
      </c>
      <c r="I169" s="47" t="s">
        <v>13</v>
      </c>
      <c r="J169" s="32" t="s">
        <v>13</v>
      </c>
      <c r="K169" s="90" t="s">
        <v>13</v>
      </c>
      <c r="L169" s="66">
        <v>0</v>
      </c>
      <c r="M169" s="33" t="s">
        <v>13</v>
      </c>
      <c r="N169" s="80" t="s">
        <v>13</v>
      </c>
      <c r="O169" s="90" t="s">
        <v>13</v>
      </c>
      <c r="P169" s="90" t="s">
        <v>13</v>
      </c>
      <c r="Q169" s="66">
        <v>0</v>
      </c>
      <c r="R169" s="228" t="s">
        <v>13</v>
      </c>
      <c r="S169" s="229" t="s">
        <v>13</v>
      </c>
      <c r="T169" s="195" t="s">
        <v>13</v>
      </c>
      <c r="U169" s="195" t="s">
        <v>13</v>
      </c>
      <c r="V169" s="196">
        <v>0</v>
      </c>
    </row>
    <row r="170" spans="1:22" ht="21.75">
      <c r="A170" s="43"/>
      <c r="B170" s="31" t="s">
        <v>15</v>
      </c>
      <c r="C170" s="80" t="s">
        <v>13</v>
      </c>
      <c r="D170" s="80" t="s">
        <v>13</v>
      </c>
      <c r="E170" s="90" t="s">
        <v>13</v>
      </c>
      <c r="F170" s="90" t="s">
        <v>13</v>
      </c>
      <c r="G170" s="66">
        <v>0</v>
      </c>
      <c r="H170" s="47" t="s">
        <v>13</v>
      </c>
      <c r="I170" s="47" t="s">
        <v>13</v>
      </c>
      <c r="J170" s="32" t="s">
        <v>13</v>
      </c>
      <c r="K170" s="90" t="s">
        <v>13</v>
      </c>
      <c r="L170" s="66">
        <v>0</v>
      </c>
      <c r="M170" s="33" t="s">
        <v>13</v>
      </c>
      <c r="N170" s="80" t="s">
        <v>13</v>
      </c>
      <c r="O170" s="90" t="s">
        <v>13</v>
      </c>
      <c r="P170" s="90" t="s">
        <v>13</v>
      </c>
      <c r="Q170" s="66">
        <v>0</v>
      </c>
      <c r="R170" s="228" t="s">
        <v>13</v>
      </c>
      <c r="S170" s="229" t="s">
        <v>13</v>
      </c>
      <c r="T170" s="195" t="s">
        <v>13</v>
      </c>
      <c r="U170" s="195" t="s">
        <v>13</v>
      </c>
      <c r="V170" s="196">
        <v>0</v>
      </c>
    </row>
    <row r="171" spans="1:22" ht="21.75">
      <c r="A171" s="44" t="s">
        <v>21</v>
      </c>
      <c r="B171" s="31" t="s">
        <v>12</v>
      </c>
      <c r="C171" s="80">
        <v>33</v>
      </c>
      <c r="D171" s="80">
        <v>67</v>
      </c>
      <c r="E171" s="90">
        <v>3.7222222222222223</v>
      </c>
      <c r="F171" s="90" t="s">
        <v>13</v>
      </c>
      <c r="G171" s="66">
        <v>3.7222222222222223</v>
      </c>
      <c r="H171" s="47">
        <v>8809</v>
      </c>
      <c r="I171" s="47">
        <v>19987</v>
      </c>
      <c r="J171" s="45">
        <v>1110.388888888889</v>
      </c>
      <c r="K171" s="90" t="s">
        <v>13</v>
      </c>
      <c r="L171" s="66">
        <f>SUM(J171,K172:K173)</f>
        <v>1126.138888888889</v>
      </c>
      <c r="M171" s="47">
        <v>7377</v>
      </c>
      <c r="N171" s="80">
        <v>17373</v>
      </c>
      <c r="O171" s="90">
        <v>965.1666666666666</v>
      </c>
      <c r="P171" s="90" t="s">
        <v>13</v>
      </c>
      <c r="Q171" s="66">
        <v>979.1166666666667</v>
      </c>
      <c r="R171" s="227">
        <f>SUM(C171,H171,M171)</f>
        <v>16219</v>
      </c>
      <c r="S171" s="193">
        <f>SUM(D171,I171,N171)</f>
        <v>37427</v>
      </c>
      <c r="T171" s="194">
        <f>S171/36</f>
        <v>1039.638888888889</v>
      </c>
      <c r="U171" s="195" t="s">
        <v>13</v>
      </c>
      <c r="V171" s="196">
        <f>SUM(T171,U172:U173)</f>
        <v>1054.4888888888888</v>
      </c>
    </row>
    <row r="172" spans="1:22" ht="21.75">
      <c r="A172" s="43"/>
      <c r="B172" s="31" t="s">
        <v>14</v>
      </c>
      <c r="C172" s="80" t="s">
        <v>13</v>
      </c>
      <c r="D172" s="80" t="s">
        <v>13</v>
      </c>
      <c r="E172" s="90" t="s">
        <v>13</v>
      </c>
      <c r="F172" s="90" t="s">
        <v>13</v>
      </c>
      <c r="G172" s="66">
        <v>0</v>
      </c>
      <c r="H172" s="47" t="s">
        <v>13</v>
      </c>
      <c r="I172" s="47" t="s">
        <v>13</v>
      </c>
      <c r="J172" s="32" t="s">
        <v>13</v>
      </c>
      <c r="K172" s="90" t="s">
        <v>13</v>
      </c>
      <c r="L172" s="66">
        <v>0</v>
      </c>
      <c r="M172" s="33" t="s">
        <v>13</v>
      </c>
      <c r="N172" s="80" t="s">
        <v>13</v>
      </c>
      <c r="O172" s="90" t="s">
        <v>13</v>
      </c>
      <c r="P172" s="90" t="s">
        <v>13</v>
      </c>
      <c r="Q172" s="66">
        <v>0</v>
      </c>
      <c r="R172" s="228" t="s">
        <v>13</v>
      </c>
      <c r="S172" s="229" t="s">
        <v>13</v>
      </c>
      <c r="T172" s="195" t="s">
        <v>13</v>
      </c>
      <c r="U172" s="195" t="s">
        <v>13</v>
      </c>
      <c r="V172" s="196">
        <v>0</v>
      </c>
    </row>
    <row r="173" spans="1:22" ht="22.5" thickBot="1">
      <c r="A173" s="48"/>
      <c r="B173" s="35" t="s">
        <v>15</v>
      </c>
      <c r="C173" s="81" t="s">
        <v>13</v>
      </c>
      <c r="D173" s="81" t="s">
        <v>13</v>
      </c>
      <c r="E173" s="91" t="s">
        <v>13</v>
      </c>
      <c r="F173" s="91" t="s">
        <v>13</v>
      </c>
      <c r="G173" s="67">
        <v>0</v>
      </c>
      <c r="H173" s="109">
        <v>20</v>
      </c>
      <c r="I173" s="50">
        <v>105</v>
      </c>
      <c r="J173" s="119">
        <v>8.75</v>
      </c>
      <c r="K173" s="91">
        <v>15.75</v>
      </c>
      <c r="L173" s="67">
        <v>0</v>
      </c>
      <c r="M173" s="50">
        <v>16</v>
      </c>
      <c r="N173" s="81">
        <v>93</v>
      </c>
      <c r="O173" s="91">
        <v>7.75</v>
      </c>
      <c r="P173" s="91">
        <v>13.950000000000001</v>
      </c>
      <c r="Q173" s="67">
        <v>0</v>
      </c>
      <c r="R173" s="199">
        <f>SUM(C173,H173,M173)</f>
        <v>36</v>
      </c>
      <c r="S173" s="200">
        <f>SUM(D173,I173,N173)</f>
        <v>198</v>
      </c>
      <c r="T173" s="201">
        <f>S173/24</f>
        <v>8.25</v>
      </c>
      <c r="U173" s="232">
        <f>T173*1.8</f>
        <v>14.85</v>
      </c>
      <c r="V173" s="233">
        <v>0</v>
      </c>
    </row>
    <row r="174" spans="1:22" ht="21.75">
      <c r="A174" s="38" t="s">
        <v>62</v>
      </c>
      <c r="B174" s="40"/>
      <c r="C174" s="82"/>
      <c r="D174" s="82"/>
      <c r="E174" s="93"/>
      <c r="F174" s="93"/>
      <c r="G174" s="69"/>
      <c r="H174" s="110"/>
      <c r="I174" s="110"/>
      <c r="J174" s="111"/>
      <c r="K174" s="98"/>
      <c r="L174" s="69"/>
      <c r="M174" s="114"/>
      <c r="N174" s="115"/>
      <c r="O174" s="98"/>
      <c r="P174" s="93"/>
      <c r="Q174" s="69"/>
      <c r="R174" s="239"/>
      <c r="S174" s="240"/>
      <c r="T174" s="241"/>
      <c r="U174" s="237"/>
      <c r="V174" s="238"/>
    </row>
    <row r="175" spans="1:22" ht="21.75">
      <c r="A175" s="30" t="s">
        <v>13</v>
      </c>
      <c r="B175" s="31" t="s">
        <v>12</v>
      </c>
      <c r="C175" s="83">
        <v>70</v>
      </c>
      <c r="D175" s="80">
        <v>197</v>
      </c>
      <c r="E175" s="90">
        <v>10.944444444444445</v>
      </c>
      <c r="F175" s="90"/>
      <c r="G175" s="66">
        <v>10.944444444444445</v>
      </c>
      <c r="H175" s="47">
        <v>73</v>
      </c>
      <c r="I175" s="47">
        <v>203</v>
      </c>
      <c r="J175" s="51">
        <v>11.277777777777779</v>
      </c>
      <c r="K175" s="94"/>
      <c r="L175" s="66">
        <f>SUM(J175,K176:K178)</f>
        <v>11.277777777777779</v>
      </c>
      <c r="M175" s="52">
        <v>70</v>
      </c>
      <c r="N175" s="83">
        <v>197</v>
      </c>
      <c r="O175" s="94">
        <v>10.944444444444445</v>
      </c>
      <c r="P175" s="90"/>
      <c r="Q175" s="66">
        <v>10.944444444444445</v>
      </c>
      <c r="R175" s="227">
        <f>SUM(C175,H175,M175)</f>
        <v>213</v>
      </c>
      <c r="S175" s="193">
        <f>SUM(D175,I175,N175)</f>
        <v>597</v>
      </c>
      <c r="T175" s="194">
        <f>S175/36</f>
        <v>16.583333333333332</v>
      </c>
      <c r="U175" s="195" t="s">
        <v>13</v>
      </c>
      <c r="V175" s="196">
        <f>SUM(T175,U176:U177)</f>
        <v>16.583333333333332</v>
      </c>
    </row>
    <row r="176" spans="1:22" ht="21.75">
      <c r="A176" s="43"/>
      <c r="B176" s="31" t="s">
        <v>64</v>
      </c>
      <c r="C176" s="80" t="s">
        <v>13</v>
      </c>
      <c r="D176" s="80" t="s">
        <v>13</v>
      </c>
      <c r="E176" s="90" t="s">
        <v>13</v>
      </c>
      <c r="F176" s="90" t="s">
        <v>13</v>
      </c>
      <c r="G176" s="66">
        <v>0</v>
      </c>
      <c r="H176" s="47" t="s">
        <v>13</v>
      </c>
      <c r="I176" s="47" t="s">
        <v>13</v>
      </c>
      <c r="J176" s="32" t="s">
        <v>13</v>
      </c>
      <c r="K176" s="90" t="s">
        <v>13</v>
      </c>
      <c r="L176" s="66">
        <v>0</v>
      </c>
      <c r="M176" s="33" t="s">
        <v>13</v>
      </c>
      <c r="N176" s="80" t="s">
        <v>13</v>
      </c>
      <c r="O176" s="90" t="s">
        <v>13</v>
      </c>
      <c r="P176" s="90" t="s">
        <v>13</v>
      </c>
      <c r="Q176" s="66">
        <v>0</v>
      </c>
      <c r="R176" s="228" t="s">
        <v>13</v>
      </c>
      <c r="S176" s="229" t="s">
        <v>13</v>
      </c>
      <c r="T176" s="195" t="s">
        <v>13</v>
      </c>
      <c r="U176" s="195" t="s">
        <v>13</v>
      </c>
      <c r="V176" s="196">
        <v>0</v>
      </c>
    </row>
    <row r="177" spans="1:22" ht="21.75">
      <c r="A177" s="43"/>
      <c r="B177" s="31" t="s">
        <v>14</v>
      </c>
      <c r="C177" s="80" t="s">
        <v>13</v>
      </c>
      <c r="D177" s="80" t="s">
        <v>13</v>
      </c>
      <c r="E177" s="90" t="s">
        <v>13</v>
      </c>
      <c r="F177" s="90" t="s">
        <v>13</v>
      </c>
      <c r="G177" s="66">
        <v>0</v>
      </c>
      <c r="H177" s="47" t="s">
        <v>13</v>
      </c>
      <c r="I177" s="47" t="s">
        <v>13</v>
      </c>
      <c r="J177" s="32" t="s">
        <v>13</v>
      </c>
      <c r="K177" s="90" t="s">
        <v>13</v>
      </c>
      <c r="L177" s="66">
        <v>0</v>
      </c>
      <c r="M177" s="33" t="s">
        <v>13</v>
      </c>
      <c r="N177" s="80" t="s">
        <v>13</v>
      </c>
      <c r="O177" s="90" t="s">
        <v>13</v>
      </c>
      <c r="P177" s="90" t="s">
        <v>13</v>
      </c>
      <c r="Q177" s="66">
        <v>0</v>
      </c>
      <c r="R177" s="228" t="s">
        <v>13</v>
      </c>
      <c r="S177" s="229" t="s">
        <v>13</v>
      </c>
      <c r="T177" s="195" t="s">
        <v>13</v>
      </c>
      <c r="U177" s="195" t="s">
        <v>13</v>
      </c>
      <c r="V177" s="196">
        <v>0</v>
      </c>
    </row>
    <row r="178" spans="1:22" ht="21.75">
      <c r="A178" s="43"/>
      <c r="B178" s="31" t="s">
        <v>15</v>
      </c>
      <c r="C178" s="80" t="s">
        <v>13</v>
      </c>
      <c r="D178" s="80" t="s">
        <v>13</v>
      </c>
      <c r="E178" s="90" t="s">
        <v>13</v>
      </c>
      <c r="F178" s="90" t="s">
        <v>13</v>
      </c>
      <c r="G178" s="66">
        <v>0</v>
      </c>
      <c r="H178" s="47" t="s">
        <v>13</v>
      </c>
      <c r="I178" s="47" t="s">
        <v>13</v>
      </c>
      <c r="J178" s="32" t="s">
        <v>13</v>
      </c>
      <c r="K178" s="90" t="s">
        <v>13</v>
      </c>
      <c r="L178" s="66">
        <v>0</v>
      </c>
      <c r="M178" s="33" t="s">
        <v>13</v>
      </c>
      <c r="N178" s="80" t="s">
        <v>13</v>
      </c>
      <c r="O178" s="90" t="s">
        <v>13</v>
      </c>
      <c r="P178" s="90" t="s">
        <v>13</v>
      </c>
      <c r="Q178" s="66">
        <v>0</v>
      </c>
      <c r="R178" s="228" t="s">
        <v>13</v>
      </c>
      <c r="S178" s="229" t="s">
        <v>13</v>
      </c>
      <c r="T178" s="195" t="s">
        <v>13</v>
      </c>
      <c r="U178" s="195" t="s">
        <v>13</v>
      </c>
      <c r="V178" s="196">
        <v>0</v>
      </c>
    </row>
    <row r="179" spans="1:22" ht="21.75">
      <c r="A179" s="30" t="s">
        <v>65</v>
      </c>
      <c r="B179" s="31" t="s">
        <v>12</v>
      </c>
      <c r="C179" s="83">
        <v>9</v>
      </c>
      <c r="D179" s="80">
        <v>48</v>
      </c>
      <c r="E179" s="90">
        <v>2.6666666666666665</v>
      </c>
      <c r="F179" s="90" t="s">
        <v>13</v>
      </c>
      <c r="G179" s="66">
        <v>39.041666666666664</v>
      </c>
      <c r="H179" s="47">
        <v>2043</v>
      </c>
      <c r="I179" s="47">
        <v>4307</v>
      </c>
      <c r="J179" s="51">
        <v>239.27777777777777</v>
      </c>
      <c r="K179" s="94"/>
      <c r="L179" s="66">
        <f>SUM(J179,K180:K182)</f>
        <v>259.02777777777777</v>
      </c>
      <c r="M179" s="52">
        <v>1988</v>
      </c>
      <c r="N179" s="83">
        <v>5029</v>
      </c>
      <c r="O179" s="94">
        <v>279.3888888888889</v>
      </c>
      <c r="P179" s="90"/>
      <c r="Q179" s="66">
        <v>305.5138888888889</v>
      </c>
      <c r="R179" s="227">
        <f aca="true" t="shared" si="12" ref="R179:R210">SUM(C179,H179,M179)</f>
        <v>4040</v>
      </c>
      <c r="S179" s="193">
        <f aca="true" t="shared" si="13" ref="S179:S210">SUM(D179,I179,N179)</f>
        <v>9384</v>
      </c>
      <c r="T179" s="194">
        <f>S179/36</f>
        <v>260.6666666666667</v>
      </c>
      <c r="U179" s="195" t="s">
        <v>13</v>
      </c>
      <c r="V179" s="196">
        <f>SUM(T179,U180:U182)</f>
        <v>301.7916666666667</v>
      </c>
    </row>
    <row r="180" spans="1:22" ht="21.75">
      <c r="A180" s="43"/>
      <c r="B180" s="31" t="s">
        <v>64</v>
      </c>
      <c r="C180" s="83">
        <v>97</v>
      </c>
      <c r="D180" s="80">
        <v>291</v>
      </c>
      <c r="E180" s="90">
        <v>24.25</v>
      </c>
      <c r="F180" s="90">
        <v>36.375</v>
      </c>
      <c r="G180" s="66">
        <v>0</v>
      </c>
      <c r="H180" s="47" t="s">
        <v>13</v>
      </c>
      <c r="I180" s="47" t="s">
        <v>13</v>
      </c>
      <c r="J180" s="32" t="s">
        <v>13</v>
      </c>
      <c r="K180" s="90" t="s">
        <v>13</v>
      </c>
      <c r="L180" s="66">
        <v>0</v>
      </c>
      <c r="M180" s="33" t="s">
        <v>13</v>
      </c>
      <c r="N180" s="80" t="s">
        <v>13</v>
      </c>
      <c r="O180" s="90" t="s">
        <v>13</v>
      </c>
      <c r="P180" s="90" t="s">
        <v>13</v>
      </c>
      <c r="Q180" s="66">
        <v>0</v>
      </c>
      <c r="R180" s="227">
        <f t="shared" si="12"/>
        <v>97</v>
      </c>
      <c r="S180" s="193">
        <f t="shared" si="13"/>
        <v>291</v>
      </c>
      <c r="T180" s="194">
        <f aca="true" t="shared" si="14" ref="T180:T234">S180/24</f>
        <v>12.125</v>
      </c>
      <c r="U180" s="195">
        <f>T180*1.5</f>
        <v>18.1875</v>
      </c>
      <c r="V180" s="196">
        <v>0</v>
      </c>
    </row>
    <row r="181" spans="1:22" ht="21.75">
      <c r="A181" s="43"/>
      <c r="B181" s="31" t="s">
        <v>14</v>
      </c>
      <c r="C181" s="80" t="s">
        <v>13</v>
      </c>
      <c r="D181" s="80" t="s">
        <v>13</v>
      </c>
      <c r="E181" s="90" t="s">
        <v>13</v>
      </c>
      <c r="F181" s="90" t="s">
        <v>13</v>
      </c>
      <c r="G181" s="66">
        <v>0</v>
      </c>
      <c r="H181" s="47">
        <v>62</v>
      </c>
      <c r="I181" s="47">
        <v>124</v>
      </c>
      <c r="J181" s="51">
        <v>10.333333333333334</v>
      </c>
      <c r="K181" s="94">
        <v>15.5</v>
      </c>
      <c r="L181" s="66">
        <v>0</v>
      </c>
      <c r="M181" s="52">
        <v>43</v>
      </c>
      <c r="N181" s="83">
        <v>207</v>
      </c>
      <c r="O181" s="94">
        <v>17.25</v>
      </c>
      <c r="P181" s="94">
        <v>25.875</v>
      </c>
      <c r="Q181" s="66">
        <v>0</v>
      </c>
      <c r="R181" s="227">
        <f t="shared" si="12"/>
        <v>105</v>
      </c>
      <c r="S181" s="193">
        <f t="shared" si="13"/>
        <v>331</v>
      </c>
      <c r="T181" s="194">
        <f t="shared" si="14"/>
        <v>13.791666666666666</v>
      </c>
      <c r="U181" s="195">
        <f>T181*1.5</f>
        <v>20.6875</v>
      </c>
      <c r="V181" s="196">
        <v>0</v>
      </c>
    </row>
    <row r="182" spans="1:22" ht="21.75">
      <c r="A182" s="43"/>
      <c r="B182" s="31" t="s">
        <v>15</v>
      </c>
      <c r="C182" s="80" t="s">
        <v>13</v>
      </c>
      <c r="D182" s="80" t="s">
        <v>13</v>
      </c>
      <c r="E182" s="90" t="s">
        <v>13</v>
      </c>
      <c r="F182" s="90" t="s">
        <v>13</v>
      </c>
      <c r="G182" s="66">
        <v>0</v>
      </c>
      <c r="H182" s="47">
        <v>17</v>
      </c>
      <c r="I182" s="47">
        <v>34</v>
      </c>
      <c r="J182" s="51">
        <v>2.8333333333333335</v>
      </c>
      <c r="K182" s="94">
        <v>4.25</v>
      </c>
      <c r="L182" s="66">
        <v>0</v>
      </c>
      <c r="M182" s="52">
        <v>1</v>
      </c>
      <c r="N182" s="83">
        <v>2</v>
      </c>
      <c r="O182" s="94">
        <v>0.16666666666666666</v>
      </c>
      <c r="P182" s="94">
        <v>0.25</v>
      </c>
      <c r="Q182" s="66">
        <v>0</v>
      </c>
      <c r="R182" s="227">
        <f t="shared" si="12"/>
        <v>18</v>
      </c>
      <c r="S182" s="193">
        <f t="shared" si="13"/>
        <v>36</v>
      </c>
      <c r="T182" s="194">
        <f t="shared" si="14"/>
        <v>1.5</v>
      </c>
      <c r="U182" s="195">
        <f>T182*1.5</f>
        <v>2.25</v>
      </c>
      <c r="V182" s="196">
        <v>0</v>
      </c>
    </row>
    <row r="183" spans="1:22" ht="21.75">
      <c r="A183" s="30" t="s">
        <v>98</v>
      </c>
      <c r="B183" s="31" t="s">
        <v>12</v>
      </c>
      <c r="C183" s="83">
        <v>166</v>
      </c>
      <c r="D183" s="80">
        <v>332</v>
      </c>
      <c r="E183" s="90">
        <v>18.444444444444443</v>
      </c>
      <c r="F183" s="90"/>
      <c r="G183" s="66">
        <v>18.444444444444443</v>
      </c>
      <c r="H183" s="47">
        <v>1665</v>
      </c>
      <c r="I183" s="47">
        <v>3330</v>
      </c>
      <c r="J183" s="51">
        <v>185</v>
      </c>
      <c r="K183" s="90" t="s">
        <v>13</v>
      </c>
      <c r="L183" s="66">
        <f>SUM(J183,K184:K186)</f>
        <v>185</v>
      </c>
      <c r="M183" s="52">
        <v>645</v>
      </c>
      <c r="N183" s="83">
        <v>1290</v>
      </c>
      <c r="O183" s="94">
        <v>71.66666666666667</v>
      </c>
      <c r="P183" s="90"/>
      <c r="Q183" s="66">
        <v>71.66666666666667</v>
      </c>
      <c r="R183" s="227">
        <f t="shared" si="12"/>
        <v>2476</v>
      </c>
      <c r="S183" s="193">
        <f t="shared" si="13"/>
        <v>4952</v>
      </c>
      <c r="T183" s="194">
        <f>S183/36</f>
        <v>137.55555555555554</v>
      </c>
      <c r="U183" s="195" t="s">
        <v>13</v>
      </c>
      <c r="V183" s="196">
        <f>SUM(T183,U184:U186)</f>
        <v>137.55555555555554</v>
      </c>
    </row>
    <row r="184" spans="1:22" ht="21.75">
      <c r="A184" s="43"/>
      <c r="B184" s="31" t="s">
        <v>64</v>
      </c>
      <c r="C184" s="80" t="s">
        <v>13</v>
      </c>
      <c r="D184" s="80" t="s">
        <v>13</v>
      </c>
      <c r="E184" s="90" t="s">
        <v>13</v>
      </c>
      <c r="F184" s="90" t="s">
        <v>13</v>
      </c>
      <c r="G184" s="66">
        <v>0</v>
      </c>
      <c r="H184" s="47" t="s">
        <v>13</v>
      </c>
      <c r="I184" s="47" t="s">
        <v>13</v>
      </c>
      <c r="J184" s="32" t="s">
        <v>13</v>
      </c>
      <c r="K184" s="90" t="s">
        <v>13</v>
      </c>
      <c r="L184" s="66">
        <v>0</v>
      </c>
      <c r="M184" s="33" t="s">
        <v>13</v>
      </c>
      <c r="N184" s="80" t="s">
        <v>13</v>
      </c>
      <c r="O184" s="90" t="s">
        <v>13</v>
      </c>
      <c r="P184" s="90" t="s">
        <v>13</v>
      </c>
      <c r="Q184" s="66">
        <v>0</v>
      </c>
      <c r="R184" s="227">
        <f t="shared" si="12"/>
        <v>0</v>
      </c>
      <c r="S184" s="193">
        <f t="shared" si="13"/>
        <v>0</v>
      </c>
      <c r="T184" s="194">
        <f t="shared" si="14"/>
        <v>0</v>
      </c>
      <c r="U184" s="195">
        <f>T184*1.5</f>
        <v>0</v>
      </c>
      <c r="V184" s="196">
        <v>0</v>
      </c>
    </row>
    <row r="185" spans="1:22" ht="21.75">
      <c r="A185" s="43"/>
      <c r="B185" s="31" t="s">
        <v>14</v>
      </c>
      <c r="C185" s="80" t="s">
        <v>13</v>
      </c>
      <c r="D185" s="80" t="s">
        <v>13</v>
      </c>
      <c r="E185" s="90" t="s">
        <v>13</v>
      </c>
      <c r="F185" s="90" t="s">
        <v>13</v>
      </c>
      <c r="G185" s="66">
        <v>0</v>
      </c>
      <c r="H185" s="47" t="s">
        <v>13</v>
      </c>
      <c r="I185" s="47" t="s">
        <v>13</v>
      </c>
      <c r="J185" s="32" t="s">
        <v>13</v>
      </c>
      <c r="K185" s="90" t="s">
        <v>13</v>
      </c>
      <c r="L185" s="66">
        <v>0</v>
      </c>
      <c r="M185" s="33" t="s">
        <v>13</v>
      </c>
      <c r="N185" s="80" t="s">
        <v>13</v>
      </c>
      <c r="O185" s="90" t="s">
        <v>13</v>
      </c>
      <c r="P185" s="90" t="s">
        <v>13</v>
      </c>
      <c r="Q185" s="66">
        <v>0</v>
      </c>
      <c r="R185" s="227">
        <f t="shared" si="12"/>
        <v>0</v>
      </c>
      <c r="S185" s="193">
        <f t="shared" si="13"/>
        <v>0</v>
      </c>
      <c r="T185" s="194">
        <f t="shared" si="14"/>
        <v>0</v>
      </c>
      <c r="U185" s="195">
        <f>T185*1.5</f>
        <v>0</v>
      </c>
      <c r="V185" s="196">
        <v>0</v>
      </c>
    </row>
    <row r="186" spans="1:22" ht="21.75">
      <c r="A186" s="43"/>
      <c r="B186" s="31" t="s">
        <v>15</v>
      </c>
      <c r="C186" s="80" t="s">
        <v>13</v>
      </c>
      <c r="D186" s="80" t="s">
        <v>13</v>
      </c>
      <c r="E186" s="90" t="s">
        <v>13</v>
      </c>
      <c r="F186" s="90" t="s">
        <v>13</v>
      </c>
      <c r="G186" s="66">
        <v>0</v>
      </c>
      <c r="H186" s="47" t="s">
        <v>13</v>
      </c>
      <c r="I186" s="47" t="s">
        <v>13</v>
      </c>
      <c r="J186" s="32" t="s">
        <v>13</v>
      </c>
      <c r="K186" s="90" t="s">
        <v>13</v>
      </c>
      <c r="L186" s="66">
        <v>0</v>
      </c>
      <c r="M186" s="33" t="s">
        <v>13</v>
      </c>
      <c r="N186" s="80" t="s">
        <v>13</v>
      </c>
      <c r="O186" s="90" t="s">
        <v>13</v>
      </c>
      <c r="P186" s="90" t="s">
        <v>13</v>
      </c>
      <c r="Q186" s="66">
        <v>0</v>
      </c>
      <c r="R186" s="227">
        <f t="shared" si="12"/>
        <v>0</v>
      </c>
      <c r="S186" s="193">
        <f t="shared" si="13"/>
        <v>0</v>
      </c>
      <c r="T186" s="194">
        <f t="shared" si="14"/>
        <v>0</v>
      </c>
      <c r="U186" s="195">
        <f>T186*1.5</f>
        <v>0</v>
      </c>
      <c r="V186" s="196">
        <v>0</v>
      </c>
    </row>
    <row r="187" spans="1:22" ht="21.75">
      <c r="A187" s="30" t="s">
        <v>99</v>
      </c>
      <c r="B187" s="31" t="s">
        <v>12</v>
      </c>
      <c r="C187" s="80" t="s">
        <v>13</v>
      </c>
      <c r="D187" s="80" t="s">
        <v>13</v>
      </c>
      <c r="E187" s="90" t="s">
        <v>13</v>
      </c>
      <c r="F187" s="90" t="s">
        <v>13</v>
      </c>
      <c r="G187" s="66">
        <v>0</v>
      </c>
      <c r="H187" s="47" t="s">
        <v>13</v>
      </c>
      <c r="I187" s="47" t="s">
        <v>13</v>
      </c>
      <c r="J187" s="32" t="s">
        <v>13</v>
      </c>
      <c r="K187" s="90" t="s">
        <v>13</v>
      </c>
      <c r="L187" s="66">
        <f>SUM(J187,K188:K190)</f>
        <v>2.625</v>
      </c>
      <c r="M187" s="33" t="s">
        <v>13</v>
      </c>
      <c r="N187" s="80" t="s">
        <v>13</v>
      </c>
      <c r="O187" s="90" t="s">
        <v>13</v>
      </c>
      <c r="P187" s="90" t="s">
        <v>13</v>
      </c>
      <c r="Q187" s="66">
        <v>0</v>
      </c>
      <c r="R187" s="227">
        <f t="shared" si="12"/>
        <v>0</v>
      </c>
      <c r="S187" s="193">
        <f t="shared" si="13"/>
        <v>0</v>
      </c>
      <c r="T187" s="194">
        <f>S187/36</f>
        <v>0</v>
      </c>
      <c r="U187" s="195" t="s">
        <v>13</v>
      </c>
      <c r="V187" s="196">
        <f>SUM(T187,U188:U190)</f>
        <v>1.3125</v>
      </c>
    </row>
    <row r="188" spans="1:22" ht="21.75">
      <c r="A188" s="43"/>
      <c r="B188" s="31" t="s">
        <v>64</v>
      </c>
      <c r="C188" s="80" t="s">
        <v>13</v>
      </c>
      <c r="D188" s="80" t="s">
        <v>13</v>
      </c>
      <c r="E188" s="90" t="s">
        <v>13</v>
      </c>
      <c r="F188" s="90" t="s">
        <v>13</v>
      </c>
      <c r="G188" s="66">
        <v>0</v>
      </c>
      <c r="H188" s="47" t="s">
        <v>13</v>
      </c>
      <c r="I188" s="47" t="s">
        <v>13</v>
      </c>
      <c r="J188" s="32" t="s">
        <v>13</v>
      </c>
      <c r="K188" s="90" t="s">
        <v>13</v>
      </c>
      <c r="L188" s="66">
        <v>0</v>
      </c>
      <c r="M188" s="33" t="s">
        <v>13</v>
      </c>
      <c r="N188" s="80" t="s">
        <v>13</v>
      </c>
      <c r="O188" s="90" t="s">
        <v>13</v>
      </c>
      <c r="P188" s="90" t="s">
        <v>13</v>
      </c>
      <c r="Q188" s="66">
        <v>0</v>
      </c>
      <c r="R188" s="227">
        <f t="shared" si="12"/>
        <v>0</v>
      </c>
      <c r="S188" s="193">
        <f t="shared" si="13"/>
        <v>0</v>
      </c>
      <c r="T188" s="194">
        <f t="shared" si="14"/>
        <v>0</v>
      </c>
      <c r="U188" s="195">
        <f>T188*1.5</f>
        <v>0</v>
      </c>
      <c r="V188" s="196">
        <v>0</v>
      </c>
    </row>
    <row r="189" spans="1:22" ht="21.75">
      <c r="A189" s="43"/>
      <c r="B189" s="31" t="s">
        <v>14</v>
      </c>
      <c r="C189" s="80" t="s">
        <v>13</v>
      </c>
      <c r="D189" s="80" t="s">
        <v>13</v>
      </c>
      <c r="E189" s="90" t="s">
        <v>13</v>
      </c>
      <c r="F189" s="90" t="s">
        <v>13</v>
      </c>
      <c r="G189" s="66">
        <v>0</v>
      </c>
      <c r="H189" s="47" t="s">
        <v>13</v>
      </c>
      <c r="I189" s="47" t="s">
        <v>13</v>
      </c>
      <c r="J189" s="32" t="s">
        <v>13</v>
      </c>
      <c r="K189" s="90" t="s">
        <v>13</v>
      </c>
      <c r="L189" s="66">
        <v>0</v>
      </c>
      <c r="M189" s="33" t="s">
        <v>13</v>
      </c>
      <c r="N189" s="80" t="s">
        <v>13</v>
      </c>
      <c r="O189" s="90" t="s">
        <v>13</v>
      </c>
      <c r="P189" s="90" t="s">
        <v>13</v>
      </c>
      <c r="Q189" s="66">
        <v>0</v>
      </c>
      <c r="R189" s="227">
        <f t="shared" si="12"/>
        <v>0</v>
      </c>
      <c r="S189" s="193">
        <f t="shared" si="13"/>
        <v>0</v>
      </c>
      <c r="T189" s="194">
        <f t="shared" si="14"/>
        <v>0</v>
      </c>
      <c r="U189" s="195">
        <f>T189*1.5</f>
        <v>0</v>
      </c>
      <c r="V189" s="196">
        <v>0</v>
      </c>
    </row>
    <row r="190" spans="1:22" ht="21.75">
      <c r="A190" s="43"/>
      <c r="B190" s="31" t="s">
        <v>15</v>
      </c>
      <c r="C190" s="80" t="s">
        <v>13</v>
      </c>
      <c r="D190" s="80" t="s">
        <v>13</v>
      </c>
      <c r="E190" s="90" t="s">
        <v>13</v>
      </c>
      <c r="F190" s="90" t="s">
        <v>13</v>
      </c>
      <c r="G190" s="66">
        <v>0</v>
      </c>
      <c r="H190" s="47">
        <v>7</v>
      </c>
      <c r="I190" s="47">
        <v>21</v>
      </c>
      <c r="J190" s="51">
        <v>1.75</v>
      </c>
      <c r="K190" s="94">
        <v>2.625</v>
      </c>
      <c r="L190" s="66">
        <v>0</v>
      </c>
      <c r="M190" s="33" t="s">
        <v>13</v>
      </c>
      <c r="N190" s="80" t="s">
        <v>13</v>
      </c>
      <c r="O190" s="90" t="s">
        <v>13</v>
      </c>
      <c r="P190" s="90" t="s">
        <v>13</v>
      </c>
      <c r="Q190" s="66">
        <v>0</v>
      </c>
      <c r="R190" s="227">
        <f t="shared" si="12"/>
        <v>7</v>
      </c>
      <c r="S190" s="193">
        <f t="shared" si="13"/>
        <v>21</v>
      </c>
      <c r="T190" s="194">
        <f t="shared" si="14"/>
        <v>0.875</v>
      </c>
      <c r="U190" s="195">
        <f>T190*1.5</f>
        <v>1.3125</v>
      </c>
      <c r="V190" s="196">
        <v>0</v>
      </c>
    </row>
    <row r="191" spans="1:22" ht="21.75">
      <c r="A191" s="30" t="s">
        <v>66</v>
      </c>
      <c r="B191" s="31" t="s">
        <v>12</v>
      </c>
      <c r="C191" s="83">
        <v>5</v>
      </c>
      <c r="D191" s="80">
        <v>15</v>
      </c>
      <c r="E191" s="90">
        <v>0.8333333333333334</v>
      </c>
      <c r="F191" s="90"/>
      <c r="G191" s="66">
        <v>0.8333333333333334</v>
      </c>
      <c r="H191" s="47" t="s">
        <v>13</v>
      </c>
      <c r="I191" s="47" t="s">
        <v>13</v>
      </c>
      <c r="J191" s="32" t="s">
        <v>13</v>
      </c>
      <c r="K191" s="90" t="s">
        <v>13</v>
      </c>
      <c r="L191" s="66">
        <f>SUM(J191,K192:K194)</f>
        <v>2.25</v>
      </c>
      <c r="M191" s="52">
        <v>140</v>
      </c>
      <c r="N191" s="83">
        <v>420</v>
      </c>
      <c r="O191" s="94">
        <v>23.333333333333332</v>
      </c>
      <c r="P191" s="90"/>
      <c r="Q191" s="66">
        <v>23.708333333333332</v>
      </c>
      <c r="R191" s="227">
        <f t="shared" si="12"/>
        <v>145</v>
      </c>
      <c r="S191" s="193">
        <f t="shared" si="13"/>
        <v>435</v>
      </c>
      <c r="T191" s="194">
        <f>S191/36</f>
        <v>12.083333333333334</v>
      </c>
      <c r="U191" s="195" t="s">
        <v>13</v>
      </c>
      <c r="V191" s="196">
        <f>SUM(T191,U192:U194)</f>
        <v>13.395833333333334</v>
      </c>
    </row>
    <row r="192" spans="1:22" ht="21.75">
      <c r="A192" s="43"/>
      <c r="B192" s="31" t="s">
        <v>64</v>
      </c>
      <c r="C192" s="80" t="s">
        <v>13</v>
      </c>
      <c r="D192" s="80" t="s">
        <v>13</v>
      </c>
      <c r="E192" s="90" t="s">
        <v>13</v>
      </c>
      <c r="F192" s="90" t="s">
        <v>13</v>
      </c>
      <c r="G192" s="66">
        <v>0</v>
      </c>
      <c r="H192" s="47" t="s">
        <v>13</v>
      </c>
      <c r="I192" s="47" t="s">
        <v>13</v>
      </c>
      <c r="J192" s="32" t="s">
        <v>13</v>
      </c>
      <c r="K192" s="90" t="s">
        <v>13</v>
      </c>
      <c r="L192" s="66">
        <v>0</v>
      </c>
      <c r="M192" s="33" t="s">
        <v>13</v>
      </c>
      <c r="N192" s="80" t="s">
        <v>13</v>
      </c>
      <c r="O192" s="90" t="s">
        <v>13</v>
      </c>
      <c r="P192" s="90" t="s">
        <v>13</v>
      </c>
      <c r="Q192" s="66">
        <v>0</v>
      </c>
      <c r="R192" s="227">
        <f t="shared" si="12"/>
        <v>0</v>
      </c>
      <c r="S192" s="193">
        <f t="shared" si="13"/>
        <v>0</v>
      </c>
      <c r="T192" s="194">
        <f t="shared" si="14"/>
        <v>0</v>
      </c>
      <c r="U192" s="195">
        <f>T192*1.5</f>
        <v>0</v>
      </c>
      <c r="V192" s="196">
        <v>0</v>
      </c>
    </row>
    <row r="193" spans="1:22" ht="21.75">
      <c r="A193" s="43"/>
      <c r="B193" s="31" t="s">
        <v>14</v>
      </c>
      <c r="C193" s="80" t="s">
        <v>13</v>
      </c>
      <c r="D193" s="80" t="s">
        <v>13</v>
      </c>
      <c r="E193" s="90" t="s">
        <v>13</v>
      </c>
      <c r="F193" s="90" t="s">
        <v>13</v>
      </c>
      <c r="G193" s="66">
        <v>0</v>
      </c>
      <c r="H193" s="47" t="s">
        <v>13</v>
      </c>
      <c r="I193" s="47" t="s">
        <v>13</v>
      </c>
      <c r="J193" s="32" t="s">
        <v>13</v>
      </c>
      <c r="K193" s="90" t="s">
        <v>13</v>
      </c>
      <c r="L193" s="66">
        <v>0</v>
      </c>
      <c r="M193" s="33" t="s">
        <v>13</v>
      </c>
      <c r="N193" s="80" t="s">
        <v>13</v>
      </c>
      <c r="O193" s="90" t="s">
        <v>13</v>
      </c>
      <c r="P193" s="90" t="s">
        <v>13</v>
      </c>
      <c r="Q193" s="66">
        <v>0</v>
      </c>
      <c r="R193" s="227">
        <f t="shared" si="12"/>
        <v>0</v>
      </c>
      <c r="S193" s="193">
        <f t="shared" si="13"/>
        <v>0</v>
      </c>
      <c r="T193" s="194">
        <f t="shared" si="14"/>
        <v>0</v>
      </c>
      <c r="U193" s="195">
        <f>T193*1.5</f>
        <v>0</v>
      </c>
      <c r="V193" s="196">
        <v>0</v>
      </c>
    </row>
    <row r="194" spans="1:22" ht="21.75">
      <c r="A194" s="43"/>
      <c r="B194" s="31" t="s">
        <v>15</v>
      </c>
      <c r="C194" s="80" t="s">
        <v>13</v>
      </c>
      <c r="D194" s="80" t="s">
        <v>13</v>
      </c>
      <c r="E194" s="90" t="s">
        <v>13</v>
      </c>
      <c r="F194" s="90" t="s">
        <v>13</v>
      </c>
      <c r="G194" s="66">
        <v>0</v>
      </c>
      <c r="H194" s="47">
        <v>6</v>
      </c>
      <c r="I194" s="47">
        <v>18</v>
      </c>
      <c r="J194" s="51">
        <v>1.5</v>
      </c>
      <c r="K194" s="94">
        <v>2.25</v>
      </c>
      <c r="L194" s="66"/>
      <c r="M194" s="52">
        <v>1</v>
      </c>
      <c r="N194" s="83">
        <v>3</v>
      </c>
      <c r="O194" s="94">
        <v>0.25</v>
      </c>
      <c r="P194" s="94">
        <v>0.375</v>
      </c>
      <c r="Q194" s="66">
        <v>0</v>
      </c>
      <c r="R194" s="227">
        <f t="shared" si="12"/>
        <v>7</v>
      </c>
      <c r="S194" s="193">
        <f t="shared" si="13"/>
        <v>21</v>
      </c>
      <c r="T194" s="194">
        <f t="shared" si="14"/>
        <v>0.875</v>
      </c>
      <c r="U194" s="195">
        <f>T194*1.5</f>
        <v>1.3125</v>
      </c>
      <c r="V194" s="196">
        <v>0</v>
      </c>
    </row>
    <row r="195" spans="1:22" ht="21.75">
      <c r="A195" s="30" t="s">
        <v>68</v>
      </c>
      <c r="B195" s="31" t="s">
        <v>12</v>
      </c>
      <c r="C195" s="80" t="s">
        <v>13</v>
      </c>
      <c r="D195" s="80" t="s">
        <v>13</v>
      </c>
      <c r="E195" s="90" t="s">
        <v>13</v>
      </c>
      <c r="F195" s="90" t="s">
        <v>13</v>
      </c>
      <c r="G195" s="66">
        <v>0</v>
      </c>
      <c r="H195" s="47">
        <v>2353</v>
      </c>
      <c r="I195" s="47">
        <v>6227</v>
      </c>
      <c r="J195" s="51">
        <v>345.94444444444446</v>
      </c>
      <c r="K195" s="94"/>
      <c r="L195" s="66">
        <f>SUM(J195,K196:K198)</f>
        <v>423.44444444444446</v>
      </c>
      <c r="M195" s="52">
        <v>2382</v>
      </c>
      <c r="N195" s="83">
        <v>7354</v>
      </c>
      <c r="O195" s="94">
        <v>408.55555555555554</v>
      </c>
      <c r="P195" s="90"/>
      <c r="Q195" s="66">
        <v>442.30555555555554</v>
      </c>
      <c r="R195" s="227">
        <f t="shared" si="12"/>
        <v>4735</v>
      </c>
      <c r="S195" s="193">
        <f t="shared" si="13"/>
        <v>13581</v>
      </c>
      <c r="T195" s="194">
        <f>S195/36</f>
        <v>377.25</v>
      </c>
      <c r="U195" s="195" t="s">
        <v>13</v>
      </c>
      <c r="V195" s="196">
        <f>SUM(T195,U196:U198)</f>
        <v>432.875</v>
      </c>
    </row>
    <row r="196" spans="1:22" ht="21.75">
      <c r="A196" s="43"/>
      <c r="B196" s="31" t="s">
        <v>64</v>
      </c>
      <c r="C196" s="80" t="s">
        <v>13</v>
      </c>
      <c r="D196" s="80" t="s">
        <v>13</v>
      </c>
      <c r="E196" s="90" t="s">
        <v>13</v>
      </c>
      <c r="F196" s="90" t="s">
        <v>13</v>
      </c>
      <c r="G196" s="66">
        <v>0</v>
      </c>
      <c r="H196" s="47">
        <v>93</v>
      </c>
      <c r="I196" s="47">
        <v>186</v>
      </c>
      <c r="J196" s="51">
        <v>15.5</v>
      </c>
      <c r="K196" s="94">
        <v>23.25</v>
      </c>
      <c r="L196" s="66"/>
      <c r="M196" s="33" t="s">
        <v>13</v>
      </c>
      <c r="N196" s="80" t="s">
        <v>13</v>
      </c>
      <c r="O196" s="90" t="s">
        <v>13</v>
      </c>
      <c r="P196" s="90" t="s">
        <v>13</v>
      </c>
      <c r="Q196" s="66">
        <v>0</v>
      </c>
      <c r="R196" s="227">
        <f t="shared" si="12"/>
        <v>93</v>
      </c>
      <c r="S196" s="193">
        <f t="shared" si="13"/>
        <v>186</v>
      </c>
      <c r="T196" s="194">
        <f t="shared" si="14"/>
        <v>7.75</v>
      </c>
      <c r="U196" s="195">
        <f>T196*1.5</f>
        <v>11.625</v>
      </c>
      <c r="V196" s="196">
        <v>0</v>
      </c>
    </row>
    <row r="197" spans="1:22" ht="21.75">
      <c r="A197" s="43"/>
      <c r="B197" s="31" t="s">
        <v>14</v>
      </c>
      <c r="C197" s="80" t="s">
        <v>13</v>
      </c>
      <c r="D197" s="80" t="s">
        <v>13</v>
      </c>
      <c r="E197" s="90" t="s">
        <v>13</v>
      </c>
      <c r="F197" s="90" t="s">
        <v>13</v>
      </c>
      <c r="G197" s="66">
        <v>0</v>
      </c>
      <c r="H197" s="47">
        <v>28</v>
      </c>
      <c r="I197" s="47">
        <v>66</v>
      </c>
      <c r="J197" s="51">
        <v>5.5</v>
      </c>
      <c r="K197" s="94">
        <v>8.25</v>
      </c>
      <c r="L197" s="66"/>
      <c r="M197" s="52">
        <v>9</v>
      </c>
      <c r="N197" s="83">
        <v>108</v>
      </c>
      <c r="O197" s="94">
        <v>9</v>
      </c>
      <c r="P197" s="94">
        <v>13.5</v>
      </c>
      <c r="Q197" s="66">
        <v>0</v>
      </c>
      <c r="R197" s="227">
        <f t="shared" si="12"/>
        <v>37</v>
      </c>
      <c r="S197" s="193">
        <f t="shared" si="13"/>
        <v>174</v>
      </c>
      <c r="T197" s="194">
        <f t="shared" si="14"/>
        <v>7.25</v>
      </c>
      <c r="U197" s="195">
        <f>T197*1.5</f>
        <v>10.875</v>
      </c>
      <c r="V197" s="196">
        <v>0</v>
      </c>
    </row>
    <row r="198" spans="1:22" ht="21.75">
      <c r="A198" s="43"/>
      <c r="B198" s="31" t="s">
        <v>15</v>
      </c>
      <c r="C198" s="80" t="s">
        <v>13</v>
      </c>
      <c r="D198" s="80" t="s">
        <v>13</v>
      </c>
      <c r="E198" s="90" t="s">
        <v>13</v>
      </c>
      <c r="F198" s="90" t="s">
        <v>13</v>
      </c>
      <c r="G198" s="66">
        <v>0</v>
      </c>
      <c r="H198" s="47">
        <v>39</v>
      </c>
      <c r="I198" s="47">
        <v>368</v>
      </c>
      <c r="J198" s="51">
        <v>30.666666666666668</v>
      </c>
      <c r="K198" s="94">
        <v>46</v>
      </c>
      <c r="L198" s="66"/>
      <c r="M198" s="52">
        <v>21</v>
      </c>
      <c r="N198" s="83">
        <v>162</v>
      </c>
      <c r="O198" s="94">
        <v>13.5</v>
      </c>
      <c r="P198" s="94">
        <v>20.25</v>
      </c>
      <c r="Q198" s="66">
        <v>0</v>
      </c>
      <c r="R198" s="227">
        <f t="shared" si="12"/>
        <v>60</v>
      </c>
      <c r="S198" s="193">
        <f t="shared" si="13"/>
        <v>530</v>
      </c>
      <c r="T198" s="194">
        <f t="shared" si="14"/>
        <v>22.083333333333332</v>
      </c>
      <c r="U198" s="195">
        <f>T198*1.5</f>
        <v>33.125</v>
      </c>
      <c r="V198" s="196">
        <v>0</v>
      </c>
    </row>
    <row r="199" spans="1:22" ht="21.75">
      <c r="A199" s="30" t="s">
        <v>69</v>
      </c>
      <c r="B199" s="31" t="s">
        <v>12</v>
      </c>
      <c r="C199" s="80" t="s">
        <v>13</v>
      </c>
      <c r="D199" s="80" t="s">
        <v>13</v>
      </c>
      <c r="E199" s="90" t="s">
        <v>13</v>
      </c>
      <c r="F199" s="90" t="s">
        <v>13</v>
      </c>
      <c r="G199" s="66">
        <v>0</v>
      </c>
      <c r="H199" s="47">
        <v>219</v>
      </c>
      <c r="I199" s="47">
        <v>438</v>
      </c>
      <c r="J199" s="51">
        <v>24.333333333333332</v>
      </c>
      <c r="K199" s="94"/>
      <c r="L199" s="66">
        <f>SUM(J199,K200:K202)</f>
        <v>103.83333333333333</v>
      </c>
      <c r="M199" s="52">
        <v>609</v>
      </c>
      <c r="N199" s="83">
        <v>1218</v>
      </c>
      <c r="O199" s="94">
        <v>67.66666666666667</v>
      </c>
      <c r="P199" s="90" t="s">
        <v>13</v>
      </c>
      <c r="Q199" s="66">
        <v>178.29166666666669</v>
      </c>
      <c r="R199" s="227">
        <f t="shared" si="12"/>
        <v>828</v>
      </c>
      <c r="S199" s="193">
        <f t="shared" si="13"/>
        <v>1656</v>
      </c>
      <c r="T199" s="194">
        <f>S199/36</f>
        <v>46</v>
      </c>
      <c r="U199" s="195" t="s">
        <v>13</v>
      </c>
      <c r="V199" s="196">
        <f>SUM(T199,U200:U202)</f>
        <v>141.0625</v>
      </c>
    </row>
    <row r="200" spans="1:22" ht="21.75">
      <c r="A200" s="43"/>
      <c r="B200" s="31" t="s">
        <v>64</v>
      </c>
      <c r="C200" s="80" t="s">
        <v>13</v>
      </c>
      <c r="D200" s="80" t="s">
        <v>13</v>
      </c>
      <c r="E200" s="90" t="s">
        <v>13</v>
      </c>
      <c r="F200" s="90" t="s">
        <v>13</v>
      </c>
      <c r="G200" s="66">
        <v>0</v>
      </c>
      <c r="H200" s="47"/>
      <c r="I200" s="47"/>
      <c r="J200" s="51">
        <v>0</v>
      </c>
      <c r="K200" s="94"/>
      <c r="L200" s="66"/>
      <c r="M200" s="33" t="s">
        <v>13</v>
      </c>
      <c r="N200" s="80" t="s">
        <v>13</v>
      </c>
      <c r="O200" s="90" t="s">
        <v>13</v>
      </c>
      <c r="P200" s="90" t="s">
        <v>13</v>
      </c>
      <c r="Q200" s="66">
        <v>0</v>
      </c>
      <c r="R200" s="227">
        <f t="shared" si="12"/>
        <v>0</v>
      </c>
      <c r="S200" s="193">
        <f t="shared" si="13"/>
        <v>0</v>
      </c>
      <c r="T200" s="194">
        <f t="shared" si="14"/>
        <v>0</v>
      </c>
      <c r="U200" s="195">
        <f>T200*1.5</f>
        <v>0</v>
      </c>
      <c r="V200" s="196">
        <v>0</v>
      </c>
    </row>
    <row r="201" spans="1:22" ht="21.75">
      <c r="A201" s="43"/>
      <c r="B201" s="31" t="s">
        <v>14</v>
      </c>
      <c r="C201" s="80" t="s">
        <v>13</v>
      </c>
      <c r="D201" s="80" t="s">
        <v>13</v>
      </c>
      <c r="E201" s="90" t="s">
        <v>13</v>
      </c>
      <c r="F201" s="90" t="s">
        <v>13</v>
      </c>
      <c r="G201" s="66">
        <v>0</v>
      </c>
      <c r="H201" s="47">
        <v>34</v>
      </c>
      <c r="I201" s="47">
        <v>102</v>
      </c>
      <c r="J201" s="51">
        <v>8.5</v>
      </c>
      <c r="K201" s="94">
        <v>12.75</v>
      </c>
      <c r="L201" s="66"/>
      <c r="M201" s="52">
        <v>45</v>
      </c>
      <c r="N201" s="83">
        <v>153</v>
      </c>
      <c r="O201" s="94">
        <v>12.75</v>
      </c>
      <c r="P201" s="94">
        <v>19.125</v>
      </c>
      <c r="Q201" s="66">
        <v>0</v>
      </c>
      <c r="R201" s="227">
        <f t="shared" si="12"/>
        <v>79</v>
      </c>
      <c r="S201" s="193">
        <f t="shared" si="13"/>
        <v>255</v>
      </c>
      <c r="T201" s="194">
        <f t="shared" si="14"/>
        <v>10.625</v>
      </c>
      <c r="U201" s="195">
        <f>T201*1.5</f>
        <v>15.9375</v>
      </c>
      <c r="V201" s="196">
        <v>0</v>
      </c>
    </row>
    <row r="202" spans="1:22" ht="21.75">
      <c r="A202" s="43"/>
      <c r="B202" s="31" t="s">
        <v>15</v>
      </c>
      <c r="C202" s="80" t="s">
        <v>13</v>
      </c>
      <c r="D202" s="80" t="s">
        <v>13</v>
      </c>
      <c r="E202" s="90" t="s">
        <v>13</v>
      </c>
      <c r="F202" s="90" t="s">
        <v>13</v>
      </c>
      <c r="G202" s="66">
        <v>0</v>
      </c>
      <c r="H202" s="47">
        <v>178</v>
      </c>
      <c r="I202" s="47">
        <v>534</v>
      </c>
      <c r="J202" s="51">
        <v>44.5</v>
      </c>
      <c r="K202" s="94">
        <v>66.75</v>
      </c>
      <c r="L202" s="66"/>
      <c r="M202" s="52">
        <v>123</v>
      </c>
      <c r="N202" s="83">
        <v>732</v>
      </c>
      <c r="O202" s="94">
        <v>61</v>
      </c>
      <c r="P202" s="94">
        <v>91.5</v>
      </c>
      <c r="Q202" s="66">
        <v>0</v>
      </c>
      <c r="R202" s="227">
        <f t="shared" si="12"/>
        <v>301</v>
      </c>
      <c r="S202" s="193">
        <f t="shared" si="13"/>
        <v>1266</v>
      </c>
      <c r="T202" s="194">
        <f t="shared" si="14"/>
        <v>52.75</v>
      </c>
      <c r="U202" s="195">
        <f>T202*1.5</f>
        <v>79.125</v>
      </c>
      <c r="V202" s="196">
        <v>0</v>
      </c>
    </row>
    <row r="203" spans="1:22" ht="21.75">
      <c r="A203" s="30" t="s">
        <v>100</v>
      </c>
      <c r="B203" s="31" t="s">
        <v>12</v>
      </c>
      <c r="C203" s="80" t="s">
        <v>13</v>
      </c>
      <c r="D203" s="80" t="s">
        <v>13</v>
      </c>
      <c r="E203" s="90" t="s">
        <v>13</v>
      </c>
      <c r="F203" s="90" t="s">
        <v>13</v>
      </c>
      <c r="G203" s="66">
        <v>0</v>
      </c>
      <c r="H203" s="47">
        <v>1717</v>
      </c>
      <c r="I203" s="47">
        <v>2872</v>
      </c>
      <c r="J203" s="51">
        <v>159.55555555555554</v>
      </c>
      <c r="K203" s="94"/>
      <c r="L203" s="66">
        <f>SUM(J203,K204:K206)</f>
        <v>159.55555555555554</v>
      </c>
      <c r="M203" s="52">
        <v>1795</v>
      </c>
      <c r="N203" s="83">
        <v>3070</v>
      </c>
      <c r="O203" s="94">
        <v>170.55555555555554</v>
      </c>
      <c r="P203" s="90" t="s">
        <v>13</v>
      </c>
      <c r="Q203" s="66">
        <v>170.55555555555554</v>
      </c>
      <c r="R203" s="227">
        <f t="shared" si="12"/>
        <v>3512</v>
      </c>
      <c r="S203" s="193">
        <f t="shared" si="13"/>
        <v>5942</v>
      </c>
      <c r="T203" s="194">
        <f>S203/36</f>
        <v>165.05555555555554</v>
      </c>
      <c r="U203" s="195" t="s">
        <v>13</v>
      </c>
      <c r="V203" s="196">
        <f>SUM(T203,U204:U206)</f>
        <v>165.05555555555554</v>
      </c>
    </row>
    <row r="204" spans="1:22" ht="21.75">
      <c r="A204" s="43"/>
      <c r="B204" s="31" t="s">
        <v>64</v>
      </c>
      <c r="C204" s="80" t="s">
        <v>13</v>
      </c>
      <c r="D204" s="80" t="s">
        <v>13</v>
      </c>
      <c r="E204" s="90" t="s">
        <v>13</v>
      </c>
      <c r="F204" s="90" t="s">
        <v>13</v>
      </c>
      <c r="G204" s="66">
        <v>0</v>
      </c>
      <c r="H204" s="47" t="s">
        <v>13</v>
      </c>
      <c r="I204" s="47" t="s">
        <v>13</v>
      </c>
      <c r="J204" s="32" t="s">
        <v>13</v>
      </c>
      <c r="K204" s="90" t="s">
        <v>13</v>
      </c>
      <c r="L204" s="66">
        <v>0</v>
      </c>
      <c r="M204" s="33" t="s">
        <v>13</v>
      </c>
      <c r="N204" s="80" t="s">
        <v>13</v>
      </c>
      <c r="O204" s="90" t="s">
        <v>13</v>
      </c>
      <c r="P204" s="90" t="s">
        <v>13</v>
      </c>
      <c r="Q204" s="66">
        <v>0</v>
      </c>
      <c r="R204" s="227">
        <f t="shared" si="12"/>
        <v>0</v>
      </c>
      <c r="S204" s="193">
        <f t="shared" si="13"/>
        <v>0</v>
      </c>
      <c r="T204" s="194">
        <f t="shared" si="14"/>
        <v>0</v>
      </c>
      <c r="U204" s="195">
        <f>T204*1.5</f>
        <v>0</v>
      </c>
      <c r="V204" s="196">
        <v>0</v>
      </c>
    </row>
    <row r="205" spans="1:22" ht="21.75">
      <c r="A205" s="43"/>
      <c r="B205" s="31" t="s">
        <v>14</v>
      </c>
      <c r="C205" s="80" t="s">
        <v>13</v>
      </c>
      <c r="D205" s="80" t="s">
        <v>13</v>
      </c>
      <c r="E205" s="90" t="s">
        <v>13</v>
      </c>
      <c r="F205" s="90" t="s">
        <v>13</v>
      </c>
      <c r="G205" s="66">
        <v>0</v>
      </c>
      <c r="H205" s="47" t="s">
        <v>13</v>
      </c>
      <c r="I205" s="47" t="s">
        <v>13</v>
      </c>
      <c r="J205" s="32" t="s">
        <v>13</v>
      </c>
      <c r="K205" s="90" t="s">
        <v>13</v>
      </c>
      <c r="L205" s="66">
        <v>0</v>
      </c>
      <c r="M205" s="33" t="s">
        <v>13</v>
      </c>
      <c r="N205" s="80" t="s">
        <v>13</v>
      </c>
      <c r="O205" s="90" t="s">
        <v>13</v>
      </c>
      <c r="P205" s="90" t="s">
        <v>13</v>
      </c>
      <c r="Q205" s="66">
        <v>0</v>
      </c>
      <c r="R205" s="227">
        <f t="shared" si="12"/>
        <v>0</v>
      </c>
      <c r="S205" s="193">
        <f t="shared" si="13"/>
        <v>0</v>
      </c>
      <c r="T205" s="194">
        <f t="shared" si="14"/>
        <v>0</v>
      </c>
      <c r="U205" s="195">
        <f>T205*1.5</f>
        <v>0</v>
      </c>
      <c r="V205" s="196">
        <v>0</v>
      </c>
    </row>
    <row r="206" spans="1:22" ht="21.75">
      <c r="A206" s="43"/>
      <c r="B206" s="31" t="s">
        <v>15</v>
      </c>
      <c r="C206" s="80" t="s">
        <v>13</v>
      </c>
      <c r="D206" s="80" t="s">
        <v>13</v>
      </c>
      <c r="E206" s="90" t="s">
        <v>13</v>
      </c>
      <c r="F206" s="90" t="s">
        <v>13</v>
      </c>
      <c r="G206" s="66">
        <v>0</v>
      </c>
      <c r="H206" s="47" t="s">
        <v>13</v>
      </c>
      <c r="I206" s="47" t="s">
        <v>13</v>
      </c>
      <c r="J206" s="32" t="s">
        <v>13</v>
      </c>
      <c r="K206" s="90" t="s">
        <v>13</v>
      </c>
      <c r="L206" s="66">
        <v>0</v>
      </c>
      <c r="M206" s="33" t="s">
        <v>13</v>
      </c>
      <c r="N206" s="80" t="s">
        <v>13</v>
      </c>
      <c r="O206" s="90" t="s">
        <v>13</v>
      </c>
      <c r="P206" s="90" t="s">
        <v>13</v>
      </c>
      <c r="Q206" s="66">
        <v>0</v>
      </c>
      <c r="R206" s="227">
        <f t="shared" si="12"/>
        <v>0</v>
      </c>
      <c r="S206" s="193">
        <f t="shared" si="13"/>
        <v>0</v>
      </c>
      <c r="T206" s="194">
        <f t="shared" si="14"/>
        <v>0</v>
      </c>
      <c r="U206" s="195">
        <f>T206*1.5</f>
        <v>0</v>
      </c>
      <c r="V206" s="196">
        <v>0</v>
      </c>
    </row>
    <row r="207" spans="1:22" ht="21.75">
      <c r="A207" s="30" t="s">
        <v>70</v>
      </c>
      <c r="B207" s="31" t="s">
        <v>12</v>
      </c>
      <c r="C207" s="83">
        <v>85</v>
      </c>
      <c r="D207" s="80">
        <v>170</v>
      </c>
      <c r="E207" s="90">
        <v>9.444444444444445</v>
      </c>
      <c r="F207" s="90"/>
      <c r="G207" s="66">
        <v>65.19444444444444</v>
      </c>
      <c r="H207" s="47">
        <v>1363</v>
      </c>
      <c r="I207" s="47">
        <v>2726</v>
      </c>
      <c r="J207" s="51">
        <v>151.44444444444446</v>
      </c>
      <c r="K207" s="94">
        <v>0</v>
      </c>
      <c r="L207" s="66">
        <f>SUM(J207,K208:K210)</f>
        <v>219.69444444444446</v>
      </c>
      <c r="M207" s="52">
        <v>798</v>
      </c>
      <c r="N207" s="83">
        <v>1596</v>
      </c>
      <c r="O207" s="94">
        <v>88.66666666666667</v>
      </c>
      <c r="P207" s="90" t="s">
        <v>13</v>
      </c>
      <c r="Q207" s="66">
        <v>126.54166666666667</v>
      </c>
      <c r="R207" s="227">
        <f t="shared" si="12"/>
        <v>2246</v>
      </c>
      <c r="S207" s="193">
        <f t="shared" si="13"/>
        <v>4492</v>
      </c>
      <c r="T207" s="194">
        <f>S207/36</f>
        <v>124.77777777777777</v>
      </c>
      <c r="U207" s="195" t="s">
        <v>13</v>
      </c>
      <c r="V207" s="196">
        <f>SUM(T207,U208:U210)</f>
        <v>205.71527777777777</v>
      </c>
    </row>
    <row r="208" spans="1:22" ht="21.75">
      <c r="A208" s="43"/>
      <c r="B208" s="31" t="s">
        <v>64</v>
      </c>
      <c r="C208" s="83">
        <v>97</v>
      </c>
      <c r="D208" s="80">
        <v>194</v>
      </c>
      <c r="E208" s="90">
        <v>16.166666666666668</v>
      </c>
      <c r="F208" s="90">
        <v>24.25</v>
      </c>
      <c r="G208" s="66">
        <v>0</v>
      </c>
      <c r="H208" s="47" t="s">
        <v>13</v>
      </c>
      <c r="I208" s="47" t="s">
        <v>13</v>
      </c>
      <c r="J208" s="32" t="s">
        <v>13</v>
      </c>
      <c r="K208" s="90" t="s">
        <v>13</v>
      </c>
      <c r="L208" s="66">
        <v>0</v>
      </c>
      <c r="M208" s="33" t="s">
        <v>13</v>
      </c>
      <c r="N208" s="80" t="s">
        <v>13</v>
      </c>
      <c r="O208" s="90" t="s">
        <v>13</v>
      </c>
      <c r="P208" s="90" t="s">
        <v>13</v>
      </c>
      <c r="Q208" s="66">
        <v>0</v>
      </c>
      <c r="R208" s="227">
        <f t="shared" si="12"/>
        <v>97</v>
      </c>
      <c r="S208" s="193">
        <f t="shared" si="13"/>
        <v>194</v>
      </c>
      <c r="T208" s="194">
        <f t="shared" si="14"/>
        <v>8.083333333333334</v>
      </c>
      <c r="U208" s="195">
        <f>T208*1.5</f>
        <v>12.125</v>
      </c>
      <c r="V208" s="196">
        <v>0</v>
      </c>
    </row>
    <row r="209" spans="1:22" ht="21.75">
      <c r="A209" s="43"/>
      <c r="B209" s="31" t="s">
        <v>14</v>
      </c>
      <c r="C209" s="80" t="s">
        <v>13</v>
      </c>
      <c r="D209" s="80" t="s">
        <v>13</v>
      </c>
      <c r="E209" s="90" t="s">
        <v>13</v>
      </c>
      <c r="F209" s="90"/>
      <c r="G209" s="66">
        <v>0</v>
      </c>
      <c r="H209" s="47">
        <v>18</v>
      </c>
      <c r="I209" s="47">
        <v>60</v>
      </c>
      <c r="J209" s="51">
        <v>5</v>
      </c>
      <c r="K209" s="94">
        <v>7.5</v>
      </c>
      <c r="L209" s="66">
        <v>0</v>
      </c>
      <c r="M209" s="52">
        <v>5</v>
      </c>
      <c r="N209" s="83">
        <v>30</v>
      </c>
      <c r="O209" s="94">
        <v>2.5</v>
      </c>
      <c r="P209" s="94">
        <v>3.75</v>
      </c>
      <c r="Q209" s="66">
        <v>0</v>
      </c>
      <c r="R209" s="227">
        <f t="shared" si="12"/>
        <v>23</v>
      </c>
      <c r="S209" s="193">
        <f t="shared" si="13"/>
        <v>90</v>
      </c>
      <c r="T209" s="194">
        <f t="shared" si="14"/>
        <v>3.75</v>
      </c>
      <c r="U209" s="195">
        <f>T209*1.5</f>
        <v>5.625</v>
      </c>
      <c r="V209" s="196">
        <v>0</v>
      </c>
    </row>
    <row r="210" spans="1:22" ht="21.75">
      <c r="A210" s="43"/>
      <c r="B210" s="31" t="s">
        <v>15</v>
      </c>
      <c r="C210" s="83">
        <v>7</v>
      </c>
      <c r="D210" s="80">
        <v>252</v>
      </c>
      <c r="E210" s="90">
        <v>21</v>
      </c>
      <c r="F210" s="90">
        <v>31.5</v>
      </c>
      <c r="G210" s="66">
        <v>0</v>
      </c>
      <c r="H210" s="47">
        <v>19</v>
      </c>
      <c r="I210" s="47">
        <v>486</v>
      </c>
      <c r="J210" s="51">
        <v>40.5</v>
      </c>
      <c r="K210" s="94">
        <v>60.75</v>
      </c>
      <c r="L210" s="66">
        <v>0</v>
      </c>
      <c r="M210" s="52">
        <v>14</v>
      </c>
      <c r="N210" s="83">
        <v>273</v>
      </c>
      <c r="O210" s="94">
        <v>22.75</v>
      </c>
      <c r="P210" s="94">
        <v>34.125</v>
      </c>
      <c r="Q210" s="66">
        <v>0</v>
      </c>
      <c r="R210" s="227">
        <f t="shared" si="12"/>
        <v>40</v>
      </c>
      <c r="S210" s="193">
        <f t="shared" si="13"/>
        <v>1011</v>
      </c>
      <c r="T210" s="194">
        <f t="shared" si="14"/>
        <v>42.125</v>
      </c>
      <c r="U210" s="195">
        <f>T210*1.5</f>
        <v>63.1875</v>
      </c>
      <c r="V210" s="196">
        <v>0</v>
      </c>
    </row>
    <row r="211" spans="1:22" ht="21.75">
      <c r="A211" s="30" t="s">
        <v>71</v>
      </c>
      <c r="B211" s="31" t="s">
        <v>12</v>
      </c>
      <c r="C211" s="80" t="s">
        <v>13</v>
      </c>
      <c r="D211" s="80" t="s">
        <v>13</v>
      </c>
      <c r="E211" s="90" t="s">
        <v>13</v>
      </c>
      <c r="F211" s="90" t="s">
        <v>13</v>
      </c>
      <c r="G211" s="66">
        <v>0</v>
      </c>
      <c r="H211" s="47">
        <v>56</v>
      </c>
      <c r="I211" s="47">
        <v>112</v>
      </c>
      <c r="J211" s="51">
        <v>6.222222222222222</v>
      </c>
      <c r="K211" s="94"/>
      <c r="L211" s="66">
        <f>SUM(J211,K212:K214)</f>
        <v>101.47222222222223</v>
      </c>
      <c r="M211" s="52">
        <v>266</v>
      </c>
      <c r="N211" s="83">
        <v>532</v>
      </c>
      <c r="O211" s="94">
        <v>29.555555555555557</v>
      </c>
      <c r="P211" s="90" t="s">
        <v>13</v>
      </c>
      <c r="Q211" s="66">
        <v>111.43055555555556</v>
      </c>
      <c r="R211" s="227">
        <f aca="true" t="shared" si="15" ref="R211:R234">SUM(C211,H211,M211)</f>
        <v>322</v>
      </c>
      <c r="S211" s="193">
        <f aca="true" t="shared" si="16" ref="S211:S234">SUM(D211,I211,N211)</f>
        <v>644</v>
      </c>
      <c r="T211" s="194">
        <f>S211/36</f>
        <v>17.88888888888889</v>
      </c>
      <c r="U211" s="195" t="s">
        <v>13</v>
      </c>
      <c r="V211" s="196">
        <f>SUM(T211,U212:U214)</f>
        <v>106.45138888888889</v>
      </c>
    </row>
    <row r="212" spans="1:22" ht="21.75">
      <c r="A212" s="43"/>
      <c r="B212" s="31" t="s">
        <v>64</v>
      </c>
      <c r="C212" s="80" t="s">
        <v>13</v>
      </c>
      <c r="D212" s="80" t="s">
        <v>13</v>
      </c>
      <c r="E212" s="90" t="s">
        <v>13</v>
      </c>
      <c r="F212" s="90" t="s">
        <v>13</v>
      </c>
      <c r="G212" s="66">
        <v>0</v>
      </c>
      <c r="H212" s="47" t="s">
        <v>13</v>
      </c>
      <c r="I212" s="47" t="s">
        <v>13</v>
      </c>
      <c r="J212" s="32" t="s">
        <v>13</v>
      </c>
      <c r="K212" s="90" t="s">
        <v>13</v>
      </c>
      <c r="L212" s="66">
        <v>0</v>
      </c>
      <c r="M212" s="33" t="s">
        <v>13</v>
      </c>
      <c r="N212" s="80" t="s">
        <v>13</v>
      </c>
      <c r="O212" s="90" t="s">
        <v>13</v>
      </c>
      <c r="P212" s="90" t="s">
        <v>13</v>
      </c>
      <c r="Q212" s="66">
        <v>0</v>
      </c>
      <c r="R212" s="227">
        <f t="shared" si="15"/>
        <v>0</v>
      </c>
      <c r="S212" s="193">
        <f t="shared" si="16"/>
        <v>0</v>
      </c>
      <c r="T212" s="194">
        <f t="shared" si="14"/>
        <v>0</v>
      </c>
      <c r="U212" s="195">
        <f>T212*1.5</f>
        <v>0</v>
      </c>
      <c r="V212" s="196">
        <v>0</v>
      </c>
    </row>
    <row r="213" spans="1:22" ht="21.75">
      <c r="A213" s="43"/>
      <c r="B213" s="31" t="s">
        <v>14</v>
      </c>
      <c r="C213" s="80" t="s">
        <v>13</v>
      </c>
      <c r="D213" s="80" t="s">
        <v>13</v>
      </c>
      <c r="E213" s="90" t="s">
        <v>13</v>
      </c>
      <c r="F213" s="90" t="s">
        <v>13</v>
      </c>
      <c r="G213" s="66">
        <v>0</v>
      </c>
      <c r="H213" s="47">
        <v>26</v>
      </c>
      <c r="I213" s="47">
        <v>78</v>
      </c>
      <c r="J213" s="51">
        <v>6.5</v>
      </c>
      <c r="K213" s="94">
        <v>9.75</v>
      </c>
      <c r="L213" s="66">
        <v>0</v>
      </c>
      <c r="M213" s="52">
        <v>9</v>
      </c>
      <c r="N213" s="83">
        <v>36</v>
      </c>
      <c r="O213" s="94">
        <v>3</v>
      </c>
      <c r="P213" s="94">
        <v>4.5</v>
      </c>
      <c r="Q213" s="66">
        <v>0</v>
      </c>
      <c r="R213" s="227">
        <f t="shared" si="15"/>
        <v>35</v>
      </c>
      <c r="S213" s="193">
        <f t="shared" si="16"/>
        <v>114</v>
      </c>
      <c r="T213" s="194">
        <f t="shared" si="14"/>
        <v>4.75</v>
      </c>
      <c r="U213" s="195">
        <f>T213*1.5</f>
        <v>7.125</v>
      </c>
      <c r="V213" s="196">
        <v>0</v>
      </c>
    </row>
    <row r="214" spans="1:22" ht="21.75">
      <c r="A214" s="43"/>
      <c r="B214" s="31" t="s">
        <v>15</v>
      </c>
      <c r="C214" s="80" t="s">
        <v>13</v>
      </c>
      <c r="D214" s="80" t="s">
        <v>13</v>
      </c>
      <c r="E214" s="90" t="s">
        <v>13</v>
      </c>
      <c r="F214" s="90" t="s">
        <v>13</v>
      </c>
      <c r="G214" s="66">
        <v>0</v>
      </c>
      <c r="H214" s="47">
        <v>228</v>
      </c>
      <c r="I214" s="47">
        <v>684</v>
      </c>
      <c r="J214" s="51">
        <v>57</v>
      </c>
      <c r="K214" s="94">
        <v>85.5</v>
      </c>
      <c r="L214" s="66">
        <v>0</v>
      </c>
      <c r="M214" s="52">
        <v>211</v>
      </c>
      <c r="N214" s="83">
        <v>619</v>
      </c>
      <c r="O214" s="94">
        <v>51.583333333333336</v>
      </c>
      <c r="P214" s="94">
        <v>77.375</v>
      </c>
      <c r="Q214" s="66">
        <v>0</v>
      </c>
      <c r="R214" s="227">
        <f t="shared" si="15"/>
        <v>439</v>
      </c>
      <c r="S214" s="193">
        <f t="shared" si="16"/>
        <v>1303</v>
      </c>
      <c r="T214" s="194">
        <f t="shared" si="14"/>
        <v>54.291666666666664</v>
      </c>
      <c r="U214" s="195">
        <f>T214*1.5</f>
        <v>81.4375</v>
      </c>
      <c r="V214" s="196">
        <v>0</v>
      </c>
    </row>
    <row r="215" spans="1:22" ht="21.75">
      <c r="A215" s="30" t="s">
        <v>72</v>
      </c>
      <c r="B215" s="31" t="s">
        <v>12</v>
      </c>
      <c r="C215" s="80" t="s">
        <v>13</v>
      </c>
      <c r="D215" s="80" t="s">
        <v>13</v>
      </c>
      <c r="E215" s="90" t="s">
        <v>13</v>
      </c>
      <c r="F215" s="90" t="s">
        <v>13</v>
      </c>
      <c r="G215" s="66">
        <v>0</v>
      </c>
      <c r="H215" s="47">
        <v>1203</v>
      </c>
      <c r="I215" s="47">
        <v>3269</v>
      </c>
      <c r="J215" s="51">
        <v>181.61111111111111</v>
      </c>
      <c r="K215" s="94">
        <v>0</v>
      </c>
      <c r="L215" s="66">
        <f>SUM(J215,K216:K218)</f>
        <v>399.8611111111111</v>
      </c>
      <c r="M215" s="52">
        <v>765</v>
      </c>
      <c r="N215" s="83">
        <v>1706</v>
      </c>
      <c r="O215" s="94">
        <v>94.77777777777777</v>
      </c>
      <c r="P215" s="90" t="s">
        <v>13</v>
      </c>
      <c r="Q215" s="66">
        <v>286.02777777777777</v>
      </c>
      <c r="R215" s="227">
        <f t="shared" si="15"/>
        <v>1968</v>
      </c>
      <c r="S215" s="193">
        <f t="shared" si="16"/>
        <v>4975</v>
      </c>
      <c r="T215" s="194">
        <f>S215/36</f>
        <v>138.19444444444446</v>
      </c>
      <c r="U215" s="195" t="s">
        <v>13</v>
      </c>
      <c r="V215" s="196">
        <f>SUM(T215,U216:U218)</f>
        <v>342.94444444444446</v>
      </c>
    </row>
    <row r="216" spans="1:22" ht="21.75">
      <c r="A216" s="43"/>
      <c r="B216" s="31" t="s">
        <v>64</v>
      </c>
      <c r="C216" s="80" t="s">
        <v>13</v>
      </c>
      <c r="D216" s="80" t="s">
        <v>13</v>
      </c>
      <c r="E216" s="90" t="s">
        <v>13</v>
      </c>
      <c r="F216" s="90" t="s">
        <v>13</v>
      </c>
      <c r="G216" s="66">
        <v>0</v>
      </c>
      <c r="H216" s="47">
        <v>188</v>
      </c>
      <c r="I216" s="47">
        <v>564</v>
      </c>
      <c r="J216" s="51">
        <v>47</v>
      </c>
      <c r="K216" s="94">
        <v>70.5</v>
      </c>
      <c r="L216" s="66">
        <v>0</v>
      </c>
      <c r="M216" s="33" t="s">
        <v>13</v>
      </c>
      <c r="N216" s="80" t="s">
        <v>13</v>
      </c>
      <c r="O216" s="90" t="s">
        <v>13</v>
      </c>
      <c r="P216" s="90" t="s">
        <v>13</v>
      </c>
      <c r="Q216" s="66">
        <v>0</v>
      </c>
      <c r="R216" s="227">
        <f t="shared" si="15"/>
        <v>188</v>
      </c>
      <c r="S216" s="193">
        <f t="shared" si="16"/>
        <v>564</v>
      </c>
      <c r="T216" s="194">
        <f t="shared" si="14"/>
        <v>23.5</v>
      </c>
      <c r="U216" s="195">
        <f>T216*1.5</f>
        <v>35.25</v>
      </c>
      <c r="V216" s="196">
        <v>0</v>
      </c>
    </row>
    <row r="217" spans="1:22" ht="21.75">
      <c r="A217" s="43"/>
      <c r="B217" s="31" t="s">
        <v>14</v>
      </c>
      <c r="C217" s="80" t="s">
        <v>13</v>
      </c>
      <c r="D217" s="80" t="s">
        <v>13</v>
      </c>
      <c r="E217" s="90" t="s">
        <v>13</v>
      </c>
      <c r="F217" s="90" t="s">
        <v>13</v>
      </c>
      <c r="G217" s="66">
        <v>0</v>
      </c>
      <c r="H217" s="47">
        <v>16</v>
      </c>
      <c r="I217" s="47">
        <v>48</v>
      </c>
      <c r="J217" s="51">
        <v>4</v>
      </c>
      <c r="K217" s="94">
        <v>6</v>
      </c>
      <c r="L217" s="66">
        <v>0</v>
      </c>
      <c r="M217" s="52">
        <v>18</v>
      </c>
      <c r="N217" s="83">
        <v>54</v>
      </c>
      <c r="O217" s="94">
        <v>4.5</v>
      </c>
      <c r="P217" s="94">
        <v>6.75</v>
      </c>
      <c r="Q217" s="66">
        <v>0</v>
      </c>
      <c r="R217" s="227">
        <f t="shared" si="15"/>
        <v>34</v>
      </c>
      <c r="S217" s="193">
        <f t="shared" si="16"/>
        <v>102</v>
      </c>
      <c r="T217" s="194">
        <f t="shared" si="14"/>
        <v>4.25</v>
      </c>
      <c r="U217" s="195">
        <f>T217*1.5</f>
        <v>6.375</v>
      </c>
      <c r="V217" s="196">
        <v>0</v>
      </c>
    </row>
    <row r="218" spans="1:22" ht="21.75">
      <c r="A218" s="43"/>
      <c r="B218" s="31" t="s">
        <v>15</v>
      </c>
      <c r="C218" s="80" t="s">
        <v>13</v>
      </c>
      <c r="D218" s="80" t="s">
        <v>13</v>
      </c>
      <c r="E218" s="90" t="s">
        <v>13</v>
      </c>
      <c r="F218" s="90" t="s">
        <v>13</v>
      </c>
      <c r="G218" s="66">
        <v>0</v>
      </c>
      <c r="H218" s="47">
        <v>59</v>
      </c>
      <c r="I218" s="47">
        <v>1134</v>
      </c>
      <c r="J218" s="51">
        <v>94.5</v>
      </c>
      <c r="K218" s="94">
        <v>141.75</v>
      </c>
      <c r="L218" s="66">
        <v>0</v>
      </c>
      <c r="M218" s="52">
        <v>52</v>
      </c>
      <c r="N218" s="83">
        <v>1476</v>
      </c>
      <c r="O218" s="94">
        <v>123</v>
      </c>
      <c r="P218" s="94">
        <v>184.5</v>
      </c>
      <c r="Q218" s="66">
        <v>0</v>
      </c>
      <c r="R218" s="227">
        <f t="shared" si="15"/>
        <v>111</v>
      </c>
      <c r="S218" s="193">
        <f t="shared" si="16"/>
        <v>2610</v>
      </c>
      <c r="T218" s="194">
        <f t="shared" si="14"/>
        <v>108.75</v>
      </c>
      <c r="U218" s="195">
        <f>T218*1.5</f>
        <v>163.125</v>
      </c>
      <c r="V218" s="196">
        <v>0</v>
      </c>
    </row>
    <row r="219" spans="1:22" ht="21.75">
      <c r="A219" s="30" t="s">
        <v>73</v>
      </c>
      <c r="B219" s="31" t="s">
        <v>12</v>
      </c>
      <c r="C219" s="83">
        <v>370</v>
      </c>
      <c r="D219" s="80">
        <v>1110</v>
      </c>
      <c r="E219" s="90">
        <v>61.666666666666664</v>
      </c>
      <c r="F219" s="90" t="s">
        <v>13</v>
      </c>
      <c r="G219" s="66">
        <v>61.666666666666664</v>
      </c>
      <c r="H219" s="47">
        <v>1520</v>
      </c>
      <c r="I219" s="47">
        <v>5011</v>
      </c>
      <c r="J219" s="51">
        <v>278.3888888888889</v>
      </c>
      <c r="K219" s="90" t="s">
        <v>13</v>
      </c>
      <c r="L219" s="66">
        <f>SUM(J219,K220:K222)</f>
        <v>294.1388888888889</v>
      </c>
      <c r="M219" s="52">
        <v>1351</v>
      </c>
      <c r="N219" s="83">
        <v>4585</v>
      </c>
      <c r="O219" s="94">
        <v>254.72222222222223</v>
      </c>
      <c r="P219" s="90" t="s">
        <v>13</v>
      </c>
      <c r="Q219" s="66">
        <v>312.47222222222223</v>
      </c>
      <c r="R219" s="227">
        <f t="shared" si="15"/>
        <v>3241</v>
      </c>
      <c r="S219" s="193">
        <f t="shared" si="16"/>
        <v>10706</v>
      </c>
      <c r="T219" s="194">
        <f>S219/36</f>
        <v>297.3888888888889</v>
      </c>
      <c r="U219" s="195" t="s">
        <v>13</v>
      </c>
      <c r="V219" s="196">
        <f>SUM(T219,U220:U222)</f>
        <v>334.1388888888889</v>
      </c>
    </row>
    <row r="220" spans="1:22" ht="21.75">
      <c r="A220" s="43"/>
      <c r="B220" s="31" t="s">
        <v>64</v>
      </c>
      <c r="C220" s="80" t="s">
        <v>13</v>
      </c>
      <c r="D220" s="80" t="s">
        <v>13</v>
      </c>
      <c r="E220" s="90" t="s">
        <v>13</v>
      </c>
      <c r="F220" s="90" t="s">
        <v>13</v>
      </c>
      <c r="G220" s="66">
        <v>0</v>
      </c>
      <c r="H220" s="47">
        <v>54</v>
      </c>
      <c r="I220" s="47">
        <v>126</v>
      </c>
      <c r="J220" s="51">
        <v>10.5</v>
      </c>
      <c r="K220" s="94">
        <v>15.75</v>
      </c>
      <c r="L220" s="66">
        <v>0</v>
      </c>
      <c r="M220" s="52">
        <v>198</v>
      </c>
      <c r="N220" s="83">
        <v>462</v>
      </c>
      <c r="O220" s="94">
        <v>38.5</v>
      </c>
      <c r="P220" s="94">
        <v>57.75</v>
      </c>
      <c r="Q220" s="66">
        <v>0</v>
      </c>
      <c r="R220" s="227">
        <f t="shared" si="15"/>
        <v>252</v>
      </c>
      <c r="S220" s="193">
        <f t="shared" si="16"/>
        <v>588</v>
      </c>
      <c r="T220" s="194">
        <f t="shared" si="14"/>
        <v>24.5</v>
      </c>
      <c r="U220" s="195">
        <f>T220*1.5</f>
        <v>36.75</v>
      </c>
      <c r="V220" s="196">
        <v>0</v>
      </c>
    </row>
    <row r="221" spans="1:22" ht="21.75">
      <c r="A221" s="43"/>
      <c r="B221" s="31" t="s">
        <v>14</v>
      </c>
      <c r="C221" s="80" t="s">
        <v>13</v>
      </c>
      <c r="D221" s="80" t="s">
        <v>13</v>
      </c>
      <c r="E221" s="90" t="s">
        <v>13</v>
      </c>
      <c r="F221" s="90" t="s">
        <v>13</v>
      </c>
      <c r="G221" s="66">
        <v>0</v>
      </c>
      <c r="H221" s="47" t="s">
        <v>13</v>
      </c>
      <c r="I221" s="47" t="s">
        <v>13</v>
      </c>
      <c r="J221" s="32" t="s">
        <v>13</v>
      </c>
      <c r="K221" s="90" t="s">
        <v>13</v>
      </c>
      <c r="L221" s="66">
        <v>0</v>
      </c>
      <c r="M221" s="33" t="s">
        <v>13</v>
      </c>
      <c r="N221" s="80" t="s">
        <v>13</v>
      </c>
      <c r="O221" s="90" t="s">
        <v>13</v>
      </c>
      <c r="P221" s="90" t="s">
        <v>13</v>
      </c>
      <c r="Q221" s="66">
        <v>0</v>
      </c>
      <c r="R221" s="227">
        <f t="shared" si="15"/>
        <v>0</v>
      </c>
      <c r="S221" s="193">
        <f t="shared" si="16"/>
        <v>0</v>
      </c>
      <c r="T221" s="194">
        <f t="shared" si="14"/>
        <v>0</v>
      </c>
      <c r="U221" s="195">
        <f>T221*1.5</f>
        <v>0</v>
      </c>
      <c r="V221" s="196">
        <v>0</v>
      </c>
    </row>
    <row r="222" spans="1:22" ht="21.75">
      <c r="A222" s="43"/>
      <c r="B222" s="31" t="s">
        <v>15</v>
      </c>
      <c r="C222" s="80" t="s">
        <v>13</v>
      </c>
      <c r="D222" s="80" t="s">
        <v>13</v>
      </c>
      <c r="E222" s="90" t="s">
        <v>13</v>
      </c>
      <c r="F222" s="90" t="s">
        <v>13</v>
      </c>
      <c r="G222" s="66">
        <v>0</v>
      </c>
      <c r="H222" s="47" t="s">
        <v>13</v>
      </c>
      <c r="I222" s="47" t="s">
        <v>13</v>
      </c>
      <c r="J222" s="32" t="s">
        <v>13</v>
      </c>
      <c r="K222" s="90" t="s">
        <v>13</v>
      </c>
      <c r="L222" s="66">
        <v>0</v>
      </c>
      <c r="M222" s="33" t="s">
        <v>13</v>
      </c>
      <c r="N222" s="80" t="s">
        <v>13</v>
      </c>
      <c r="O222" s="90" t="s">
        <v>13</v>
      </c>
      <c r="P222" s="90" t="s">
        <v>13</v>
      </c>
      <c r="Q222" s="66">
        <v>0</v>
      </c>
      <c r="R222" s="227">
        <f t="shared" si="15"/>
        <v>0</v>
      </c>
      <c r="S222" s="193">
        <f t="shared" si="16"/>
        <v>0</v>
      </c>
      <c r="T222" s="194">
        <f t="shared" si="14"/>
        <v>0</v>
      </c>
      <c r="U222" s="195">
        <f>T222*1.5</f>
        <v>0</v>
      </c>
      <c r="V222" s="196">
        <v>0</v>
      </c>
    </row>
    <row r="223" spans="1:22" ht="21.75">
      <c r="A223" s="30" t="s">
        <v>75</v>
      </c>
      <c r="B223" s="31" t="s">
        <v>12</v>
      </c>
      <c r="C223" s="83">
        <v>432</v>
      </c>
      <c r="D223" s="80">
        <v>724</v>
      </c>
      <c r="E223" s="90">
        <v>40.22222222222222</v>
      </c>
      <c r="F223" s="90"/>
      <c r="G223" s="66">
        <v>117.47222222222223</v>
      </c>
      <c r="H223" s="47">
        <v>6571</v>
      </c>
      <c r="I223" s="47">
        <v>14187</v>
      </c>
      <c r="J223" s="51">
        <v>788.1666666666666</v>
      </c>
      <c r="K223" s="90" t="s">
        <v>13</v>
      </c>
      <c r="L223" s="66">
        <f>SUM(J223,K224:K226)</f>
        <v>918.6666666666666</v>
      </c>
      <c r="M223" s="52">
        <v>5636</v>
      </c>
      <c r="N223" s="83">
        <v>12280</v>
      </c>
      <c r="O223" s="94">
        <v>682.2222222222222</v>
      </c>
      <c r="P223" s="90" t="s">
        <v>13</v>
      </c>
      <c r="Q223" s="66">
        <v>754.5972222222222</v>
      </c>
      <c r="R223" s="227">
        <f t="shared" si="15"/>
        <v>12639</v>
      </c>
      <c r="S223" s="193">
        <f t="shared" si="16"/>
        <v>27191</v>
      </c>
      <c r="T223" s="194">
        <f>S223/36</f>
        <v>755.3055555555555</v>
      </c>
      <c r="U223" s="195" t="s">
        <v>13</v>
      </c>
      <c r="V223" s="196">
        <f>SUM(T223,U224:U226)</f>
        <v>895.3680555555555</v>
      </c>
    </row>
    <row r="224" spans="1:22" ht="21.75">
      <c r="A224" s="43"/>
      <c r="B224" s="31" t="s">
        <v>64</v>
      </c>
      <c r="C224" s="83">
        <v>194</v>
      </c>
      <c r="D224" s="80">
        <v>582</v>
      </c>
      <c r="E224" s="90">
        <v>48.5</v>
      </c>
      <c r="F224" s="90">
        <v>72.75</v>
      </c>
      <c r="G224" s="66">
        <v>0</v>
      </c>
      <c r="H224" s="47">
        <v>186</v>
      </c>
      <c r="I224" s="47">
        <v>465</v>
      </c>
      <c r="J224" s="51">
        <v>38.75</v>
      </c>
      <c r="K224" s="94">
        <v>58.125</v>
      </c>
      <c r="L224" s="66">
        <v>0</v>
      </c>
      <c r="M224" s="33" t="s">
        <v>13</v>
      </c>
      <c r="N224" s="80" t="s">
        <v>13</v>
      </c>
      <c r="O224" s="90" t="s">
        <v>13</v>
      </c>
      <c r="P224" s="90" t="s">
        <v>13</v>
      </c>
      <c r="Q224" s="66">
        <v>0</v>
      </c>
      <c r="R224" s="227">
        <f t="shared" si="15"/>
        <v>380</v>
      </c>
      <c r="S224" s="193">
        <f t="shared" si="16"/>
        <v>1047</v>
      </c>
      <c r="T224" s="194">
        <f t="shared" si="14"/>
        <v>43.625</v>
      </c>
      <c r="U224" s="195">
        <f>T224*1.5</f>
        <v>65.4375</v>
      </c>
      <c r="V224" s="196">
        <v>0</v>
      </c>
    </row>
    <row r="225" spans="1:22" ht="21.75">
      <c r="A225" s="43"/>
      <c r="B225" s="31" t="s">
        <v>14</v>
      </c>
      <c r="C225" s="80" t="s">
        <v>13</v>
      </c>
      <c r="D225" s="80" t="s">
        <v>13</v>
      </c>
      <c r="E225" s="90" t="s">
        <v>13</v>
      </c>
      <c r="F225" s="90" t="s">
        <v>13</v>
      </c>
      <c r="G225" s="66">
        <v>0</v>
      </c>
      <c r="H225" s="47">
        <v>12</v>
      </c>
      <c r="I225" s="47">
        <v>24</v>
      </c>
      <c r="J225" s="51">
        <v>2</v>
      </c>
      <c r="K225" s="94">
        <v>3</v>
      </c>
      <c r="L225" s="66">
        <v>0</v>
      </c>
      <c r="M225" s="52">
        <v>15</v>
      </c>
      <c r="N225" s="83">
        <v>33</v>
      </c>
      <c r="O225" s="94">
        <v>2.75</v>
      </c>
      <c r="P225" s="94">
        <v>4.125</v>
      </c>
      <c r="Q225" s="66">
        <v>0</v>
      </c>
      <c r="R225" s="227">
        <f t="shared" si="15"/>
        <v>27</v>
      </c>
      <c r="S225" s="193">
        <f t="shared" si="16"/>
        <v>57</v>
      </c>
      <c r="T225" s="194">
        <f t="shared" si="14"/>
        <v>2.375</v>
      </c>
      <c r="U225" s="195">
        <f>T225*1.5</f>
        <v>3.5625</v>
      </c>
      <c r="V225" s="196">
        <v>0</v>
      </c>
    </row>
    <row r="226" spans="1:22" ht="21.75">
      <c r="A226" s="43"/>
      <c r="B226" s="31" t="s">
        <v>15</v>
      </c>
      <c r="C226" s="83">
        <v>1</v>
      </c>
      <c r="D226" s="80">
        <v>36</v>
      </c>
      <c r="E226" s="90">
        <v>3</v>
      </c>
      <c r="F226" s="90">
        <v>4.5</v>
      </c>
      <c r="G226" s="66">
        <v>0</v>
      </c>
      <c r="H226" s="47">
        <v>53</v>
      </c>
      <c r="I226" s="47">
        <v>555</v>
      </c>
      <c r="J226" s="51">
        <v>46.25</v>
      </c>
      <c r="K226" s="94">
        <v>69.375</v>
      </c>
      <c r="L226" s="66">
        <v>0</v>
      </c>
      <c r="M226" s="52">
        <v>39</v>
      </c>
      <c r="N226" s="83">
        <v>546</v>
      </c>
      <c r="O226" s="94">
        <v>45.5</v>
      </c>
      <c r="P226" s="94">
        <v>68.25</v>
      </c>
      <c r="Q226" s="66">
        <v>0</v>
      </c>
      <c r="R226" s="227">
        <f t="shared" si="15"/>
        <v>93</v>
      </c>
      <c r="S226" s="193">
        <f t="shared" si="16"/>
        <v>1137</v>
      </c>
      <c r="T226" s="194">
        <f t="shared" si="14"/>
        <v>47.375</v>
      </c>
      <c r="U226" s="195">
        <f>T226*1.5</f>
        <v>71.0625</v>
      </c>
      <c r="V226" s="196">
        <v>0</v>
      </c>
    </row>
    <row r="227" spans="1:22" ht="21.75">
      <c r="A227" s="30" t="s">
        <v>76</v>
      </c>
      <c r="B227" s="31" t="s">
        <v>12</v>
      </c>
      <c r="C227" s="83">
        <v>42</v>
      </c>
      <c r="D227" s="80">
        <v>84</v>
      </c>
      <c r="E227" s="90">
        <v>4.666666666666667</v>
      </c>
      <c r="F227" s="90" t="s">
        <v>13</v>
      </c>
      <c r="G227" s="66">
        <v>4.666666666666667</v>
      </c>
      <c r="H227" s="47">
        <v>711</v>
      </c>
      <c r="I227" s="47">
        <v>1961</v>
      </c>
      <c r="J227" s="51">
        <v>108.94444444444444</v>
      </c>
      <c r="K227" s="90" t="s">
        <v>13</v>
      </c>
      <c r="L227" s="66">
        <f>SUM(J227,K228:K230)</f>
        <v>108.94444444444444</v>
      </c>
      <c r="M227" s="52">
        <v>629</v>
      </c>
      <c r="N227" s="83">
        <v>1675</v>
      </c>
      <c r="O227" s="94">
        <v>93.05555555555556</v>
      </c>
      <c r="P227" s="90" t="s">
        <v>13</v>
      </c>
      <c r="Q227" s="66">
        <v>93.05555555555556</v>
      </c>
      <c r="R227" s="227">
        <f t="shared" si="15"/>
        <v>1382</v>
      </c>
      <c r="S227" s="193">
        <f t="shared" si="16"/>
        <v>3720</v>
      </c>
      <c r="T227" s="194">
        <f>S227/36</f>
        <v>103.33333333333333</v>
      </c>
      <c r="U227" s="195" t="s">
        <v>13</v>
      </c>
      <c r="V227" s="196">
        <f>SUM(T227,U228:U230)</f>
        <v>103.33333333333333</v>
      </c>
    </row>
    <row r="228" spans="1:22" ht="21.75">
      <c r="A228" s="43"/>
      <c r="B228" s="31" t="s">
        <v>64</v>
      </c>
      <c r="C228" s="80" t="s">
        <v>13</v>
      </c>
      <c r="D228" s="80" t="s">
        <v>13</v>
      </c>
      <c r="E228" s="90" t="s">
        <v>13</v>
      </c>
      <c r="F228" s="90" t="s">
        <v>13</v>
      </c>
      <c r="G228" s="66">
        <v>0</v>
      </c>
      <c r="H228" s="47" t="s">
        <v>13</v>
      </c>
      <c r="I228" s="47" t="s">
        <v>13</v>
      </c>
      <c r="J228" s="32" t="s">
        <v>13</v>
      </c>
      <c r="K228" s="90" t="s">
        <v>13</v>
      </c>
      <c r="L228" s="66">
        <v>0</v>
      </c>
      <c r="M228" s="33" t="s">
        <v>13</v>
      </c>
      <c r="N228" s="80" t="s">
        <v>13</v>
      </c>
      <c r="O228" s="90" t="s">
        <v>13</v>
      </c>
      <c r="P228" s="90" t="s">
        <v>13</v>
      </c>
      <c r="Q228" s="66">
        <v>0</v>
      </c>
      <c r="R228" s="227">
        <f t="shared" si="15"/>
        <v>0</v>
      </c>
      <c r="S228" s="193">
        <f t="shared" si="16"/>
        <v>0</v>
      </c>
      <c r="T228" s="194">
        <f t="shared" si="14"/>
        <v>0</v>
      </c>
      <c r="U228" s="195">
        <f>T228*1.5</f>
        <v>0</v>
      </c>
      <c r="V228" s="196">
        <v>0</v>
      </c>
    </row>
    <row r="229" spans="1:22" ht="21.75">
      <c r="A229" s="43"/>
      <c r="B229" s="31" t="s">
        <v>14</v>
      </c>
      <c r="C229" s="80" t="s">
        <v>13</v>
      </c>
      <c r="D229" s="80" t="s">
        <v>13</v>
      </c>
      <c r="E229" s="90" t="s">
        <v>13</v>
      </c>
      <c r="F229" s="90" t="s">
        <v>13</v>
      </c>
      <c r="G229" s="66">
        <v>0</v>
      </c>
      <c r="H229" s="47" t="s">
        <v>13</v>
      </c>
      <c r="I229" s="47" t="s">
        <v>13</v>
      </c>
      <c r="J229" s="32" t="s">
        <v>13</v>
      </c>
      <c r="K229" s="90" t="s">
        <v>13</v>
      </c>
      <c r="L229" s="66">
        <v>0</v>
      </c>
      <c r="M229" s="33" t="s">
        <v>13</v>
      </c>
      <c r="N229" s="80" t="s">
        <v>13</v>
      </c>
      <c r="O229" s="90" t="s">
        <v>13</v>
      </c>
      <c r="P229" s="90" t="s">
        <v>13</v>
      </c>
      <c r="Q229" s="66">
        <v>0</v>
      </c>
      <c r="R229" s="227">
        <f t="shared" si="15"/>
        <v>0</v>
      </c>
      <c r="S229" s="193">
        <f t="shared" si="16"/>
        <v>0</v>
      </c>
      <c r="T229" s="194">
        <f t="shared" si="14"/>
        <v>0</v>
      </c>
      <c r="U229" s="195">
        <f>T229*1.5</f>
        <v>0</v>
      </c>
      <c r="V229" s="196">
        <v>0</v>
      </c>
    </row>
    <row r="230" spans="1:22" ht="21.75">
      <c r="A230" s="43"/>
      <c r="B230" s="31" t="s">
        <v>15</v>
      </c>
      <c r="C230" s="80" t="s">
        <v>13</v>
      </c>
      <c r="D230" s="80" t="s">
        <v>13</v>
      </c>
      <c r="E230" s="90" t="s">
        <v>13</v>
      </c>
      <c r="F230" s="90" t="s">
        <v>13</v>
      </c>
      <c r="G230" s="66">
        <v>0</v>
      </c>
      <c r="H230" s="47" t="s">
        <v>13</v>
      </c>
      <c r="I230" s="47" t="s">
        <v>13</v>
      </c>
      <c r="J230" s="32" t="s">
        <v>13</v>
      </c>
      <c r="K230" s="90" t="s">
        <v>13</v>
      </c>
      <c r="L230" s="66">
        <v>0</v>
      </c>
      <c r="M230" s="33" t="s">
        <v>13</v>
      </c>
      <c r="N230" s="80" t="s">
        <v>13</v>
      </c>
      <c r="O230" s="90" t="s">
        <v>13</v>
      </c>
      <c r="P230" s="90" t="s">
        <v>13</v>
      </c>
      <c r="Q230" s="66">
        <v>0</v>
      </c>
      <c r="R230" s="227">
        <f t="shared" si="15"/>
        <v>0</v>
      </c>
      <c r="S230" s="193">
        <f t="shared" si="16"/>
        <v>0</v>
      </c>
      <c r="T230" s="194">
        <f t="shared" si="14"/>
        <v>0</v>
      </c>
      <c r="U230" s="195">
        <f>T230*1.5</f>
        <v>0</v>
      </c>
      <c r="V230" s="196">
        <v>0</v>
      </c>
    </row>
    <row r="231" spans="1:22" ht="21.75">
      <c r="A231" s="44" t="s">
        <v>21</v>
      </c>
      <c r="B231" s="31" t="s">
        <v>12</v>
      </c>
      <c r="C231" s="80">
        <v>1179</v>
      </c>
      <c r="D231" s="80">
        <v>2680</v>
      </c>
      <c r="E231" s="90">
        <v>148.88888888888889</v>
      </c>
      <c r="F231" s="90">
        <v>0</v>
      </c>
      <c r="G231" s="66">
        <v>318.26388888888886</v>
      </c>
      <c r="H231" s="47">
        <v>19494</v>
      </c>
      <c r="I231" s="47">
        <v>44643</v>
      </c>
      <c r="J231" s="45">
        <v>2480.1666666666665</v>
      </c>
      <c r="K231" s="90">
        <v>0</v>
      </c>
      <c r="L231" s="66">
        <f>SUM(J231,K232:K234)</f>
        <v>3189.7916666666665</v>
      </c>
      <c r="M231" s="47">
        <v>17074</v>
      </c>
      <c r="N231" s="80">
        <v>40952</v>
      </c>
      <c r="O231" s="90">
        <v>2275.1111111111113</v>
      </c>
      <c r="P231" s="90">
        <v>0</v>
      </c>
      <c r="Q231" s="66">
        <v>2887.1111111111113</v>
      </c>
      <c r="R231" s="227">
        <f t="shared" si="15"/>
        <v>37747</v>
      </c>
      <c r="S231" s="193">
        <f t="shared" si="16"/>
        <v>88275</v>
      </c>
      <c r="T231" s="194">
        <f>S231/36</f>
        <v>2452.0833333333335</v>
      </c>
      <c r="U231" s="195" t="s">
        <v>13</v>
      </c>
      <c r="V231" s="196">
        <f>SUM(T231,U232:U234)</f>
        <v>3197.5833333333335</v>
      </c>
    </row>
    <row r="232" spans="1:22" ht="21.75">
      <c r="A232" s="43"/>
      <c r="B232" s="31" t="s">
        <v>64</v>
      </c>
      <c r="C232" s="80">
        <v>388</v>
      </c>
      <c r="D232" s="80">
        <v>1067</v>
      </c>
      <c r="E232" s="90">
        <v>88.91666666666667</v>
      </c>
      <c r="F232" s="90">
        <v>133.375</v>
      </c>
      <c r="G232" s="66">
        <v>0</v>
      </c>
      <c r="H232" s="47">
        <v>521</v>
      </c>
      <c r="I232" s="47">
        <v>1341</v>
      </c>
      <c r="J232" s="45">
        <v>111.75</v>
      </c>
      <c r="K232" s="90">
        <v>167.625</v>
      </c>
      <c r="L232" s="66">
        <v>0</v>
      </c>
      <c r="M232" s="47">
        <v>198</v>
      </c>
      <c r="N232" s="80">
        <v>462</v>
      </c>
      <c r="O232" s="90">
        <v>38.5</v>
      </c>
      <c r="P232" s="90">
        <v>57.75</v>
      </c>
      <c r="Q232" s="66">
        <v>0</v>
      </c>
      <c r="R232" s="227">
        <f t="shared" si="15"/>
        <v>1107</v>
      </c>
      <c r="S232" s="193">
        <f t="shared" si="16"/>
        <v>2870</v>
      </c>
      <c r="T232" s="194">
        <f t="shared" si="14"/>
        <v>119.58333333333333</v>
      </c>
      <c r="U232" s="195">
        <f>T232*1.5</f>
        <v>179.375</v>
      </c>
      <c r="V232" s="196">
        <v>0</v>
      </c>
    </row>
    <row r="233" spans="1:22" ht="21.75">
      <c r="A233" s="43"/>
      <c r="B233" s="31" t="s">
        <v>14</v>
      </c>
      <c r="C233" s="80">
        <v>0</v>
      </c>
      <c r="D233" s="80">
        <v>0</v>
      </c>
      <c r="E233" s="90">
        <v>0</v>
      </c>
      <c r="F233" s="90">
        <v>0</v>
      </c>
      <c r="G233" s="66">
        <v>0</v>
      </c>
      <c r="H233" s="47">
        <v>196</v>
      </c>
      <c r="I233" s="47">
        <v>502</v>
      </c>
      <c r="J233" s="45">
        <v>41.833333333333336</v>
      </c>
      <c r="K233" s="90">
        <v>62.75</v>
      </c>
      <c r="L233" s="66">
        <v>0</v>
      </c>
      <c r="M233" s="47">
        <v>144</v>
      </c>
      <c r="N233" s="80">
        <v>621</v>
      </c>
      <c r="O233" s="90">
        <v>51.75</v>
      </c>
      <c r="P233" s="90">
        <v>77.625</v>
      </c>
      <c r="Q233" s="66">
        <v>0</v>
      </c>
      <c r="R233" s="227">
        <f t="shared" si="15"/>
        <v>340</v>
      </c>
      <c r="S233" s="193">
        <f t="shared" si="16"/>
        <v>1123</v>
      </c>
      <c r="T233" s="194">
        <f t="shared" si="14"/>
        <v>46.791666666666664</v>
      </c>
      <c r="U233" s="195">
        <f>T233*1.5</f>
        <v>70.1875</v>
      </c>
      <c r="V233" s="196">
        <v>0</v>
      </c>
    </row>
    <row r="234" spans="1:22" ht="22.5" thickBot="1">
      <c r="A234" s="48"/>
      <c r="B234" s="35" t="s">
        <v>15</v>
      </c>
      <c r="C234" s="81">
        <v>8</v>
      </c>
      <c r="D234" s="81">
        <v>288</v>
      </c>
      <c r="E234" s="91">
        <v>24</v>
      </c>
      <c r="F234" s="91">
        <v>36</v>
      </c>
      <c r="G234" s="67">
        <v>0</v>
      </c>
      <c r="H234" s="109">
        <v>606</v>
      </c>
      <c r="I234" s="50">
        <v>3834</v>
      </c>
      <c r="J234" s="119">
        <v>319.5</v>
      </c>
      <c r="K234" s="91">
        <v>479.25</v>
      </c>
      <c r="L234" s="67">
        <v>0</v>
      </c>
      <c r="M234" s="50">
        <v>462</v>
      </c>
      <c r="N234" s="81">
        <v>3813</v>
      </c>
      <c r="O234" s="91">
        <v>317.75</v>
      </c>
      <c r="P234" s="91">
        <v>476.625</v>
      </c>
      <c r="Q234" s="67">
        <v>0</v>
      </c>
      <c r="R234" s="199">
        <f t="shared" si="15"/>
        <v>1076</v>
      </c>
      <c r="S234" s="200">
        <f t="shared" si="16"/>
        <v>7935</v>
      </c>
      <c r="T234" s="201">
        <f t="shared" si="14"/>
        <v>330.625</v>
      </c>
      <c r="U234" s="232">
        <f>T234*1.5</f>
        <v>495.9375</v>
      </c>
      <c r="V234" s="233">
        <v>0</v>
      </c>
    </row>
    <row r="235" spans="1:22" ht="21.75">
      <c r="A235" s="38" t="s">
        <v>101</v>
      </c>
      <c r="B235" s="40"/>
      <c r="C235" s="82"/>
      <c r="D235" s="82"/>
      <c r="E235" s="93"/>
      <c r="F235" s="93"/>
      <c r="G235" s="69"/>
      <c r="H235" s="110"/>
      <c r="I235" s="110"/>
      <c r="J235" s="111"/>
      <c r="K235" s="98"/>
      <c r="L235" s="69"/>
      <c r="M235" s="120"/>
      <c r="N235" s="82"/>
      <c r="O235" s="98"/>
      <c r="P235" s="98"/>
      <c r="Q235" s="69"/>
      <c r="R235" s="242"/>
      <c r="S235" s="243"/>
      <c r="T235" s="241"/>
      <c r="U235" s="241"/>
      <c r="V235" s="238"/>
    </row>
    <row r="236" spans="1:22" ht="21.75">
      <c r="A236" s="30" t="s">
        <v>101</v>
      </c>
      <c r="B236" s="31" t="s">
        <v>12</v>
      </c>
      <c r="C236" s="80">
        <v>6</v>
      </c>
      <c r="D236" s="80">
        <v>48</v>
      </c>
      <c r="E236" s="90">
        <v>2.6666666666666665</v>
      </c>
      <c r="F236" s="90"/>
      <c r="G236" s="66">
        <v>2.6666666666666665</v>
      </c>
      <c r="H236" s="47">
        <v>1335</v>
      </c>
      <c r="I236" s="47">
        <v>3791</v>
      </c>
      <c r="J236" s="51">
        <v>210.61111111111111</v>
      </c>
      <c r="K236" s="90" t="s">
        <v>13</v>
      </c>
      <c r="L236" s="66">
        <f>SUM(J236,K237:K238)</f>
        <v>210.61111111111111</v>
      </c>
      <c r="M236" s="33">
        <v>1354</v>
      </c>
      <c r="N236" s="80">
        <v>3628</v>
      </c>
      <c r="O236" s="94">
        <v>201.55555555555554</v>
      </c>
      <c r="P236" s="90" t="s">
        <v>13</v>
      </c>
      <c r="Q236" s="66">
        <v>201.55555555555554</v>
      </c>
      <c r="R236" s="227">
        <f>SUM(C236,H236,M236)</f>
        <v>2695</v>
      </c>
      <c r="S236" s="193">
        <f>SUM(D236,I236,N236)</f>
        <v>7467</v>
      </c>
      <c r="T236" s="194">
        <f>S236/36</f>
        <v>207.41666666666666</v>
      </c>
      <c r="U236" s="195" t="s">
        <v>13</v>
      </c>
      <c r="V236" s="196">
        <f>SUM(T236,U237:U239)</f>
        <v>207.41666666666666</v>
      </c>
    </row>
    <row r="237" spans="1:22" ht="21.75">
      <c r="A237" s="43"/>
      <c r="B237" s="31" t="s">
        <v>14</v>
      </c>
      <c r="C237" s="80" t="s">
        <v>13</v>
      </c>
      <c r="D237" s="80" t="s">
        <v>13</v>
      </c>
      <c r="E237" s="90" t="s">
        <v>13</v>
      </c>
      <c r="F237" s="90" t="s">
        <v>13</v>
      </c>
      <c r="G237" s="66">
        <v>0</v>
      </c>
      <c r="H237" s="47" t="s">
        <v>13</v>
      </c>
      <c r="I237" s="47" t="s">
        <v>13</v>
      </c>
      <c r="J237" s="32" t="s">
        <v>13</v>
      </c>
      <c r="K237" s="90" t="s">
        <v>13</v>
      </c>
      <c r="L237" s="66">
        <v>0</v>
      </c>
      <c r="M237" s="33" t="s">
        <v>13</v>
      </c>
      <c r="N237" s="80" t="s">
        <v>13</v>
      </c>
      <c r="O237" s="90" t="s">
        <v>13</v>
      </c>
      <c r="P237" s="90" t="s">
        <v>13</v>
      </c>
      <c r="Q237" s="66">
        <v>0</v>
      </c>
      <c r="R237" s="228" t="s">
        <v>13</v>
      </c>
      <c r="S237" s="229" t="s">
        <v>13</v>
      </c>
      <c r="T237" s="195" t="s">
        <v>13</v>
      </c>
      <c r="U237" s="195" t="s">
        <v>13</v>
      </c>
      <c r="V237" s="196">
        <v>0</v>
      </c>
    </row>
    <row r="238" spans="1:22" ht="22.5" thickBot="1">
      <c r="A238" s="48"/>
      <c r="B238" s="35" t="s">
        <v>15</v>
      </c>
      <c r="C238" s="81" t="s">
        <v>13</v>
      </c>
      <c r="D238" s="81" t="s">
        <v>13</v>
      </c>
      <c r="E238" s="91" t="s">
        <v>13</v>
      </c>
      <c r="F238" s="91" t="s">
        <v>13</v>
      </c>
      <c r="G238" s="67">
        <v>0</v>
      </c>
      <c r="H238" s="109" t="s">
        <v>13</v>
      </c>
      <c r="I238" s="50" t="s">
        <v>13</v>
      </c>
      <c r="J238" s="36" t="s">
        <v>13</v>
      </c>
      <c r="K238" s="91" t="s">
        <v>13</v>
      </c>
      <c r="L238" s="67">
        <v>0</v>
      </c>
      <c r="M238" s="37" t="s">
        <v>13</v>
      </c>
      <c r="N238" s="81" t="s">
        <v>13</v>
      </c>
      <c r="O238" s="91" t="s">
        <v>13</v>
      </c>
      <c r="P238" s="91" t="s">
        <v>13</v>
      </c>
      <c r="Q238" s="67">
        <v>0</v>
      </c>
      <c r="R238" s="230" t="s">
        <v>13</v>
      </c>
      <c r="S238" s="231" t="s">
        <v>13</v>
      </c>
      <c r="T238" s="232" t="s">
        <v>13</v>
      </c>
      <c r="U238" s="232" t="s">
        <v>13</v>
      </c>
      <c r="V238" s="233">
        <v>0</v>
      </c>
    </row>
    <row r="239" spans="1:22" ht="21.75">
      <c r="A239" s="38" t="s">
        <v>77</v>
      </c>
      <c r="B239" s="40"/>
      <c r="C239" s="82"/>
      <c r="D239" s="82"/>
      <c r="E239" s="93"/>
      <c r="F239" s="93"/>
      <c r="G239" s="69"/>
      <c r="H239" s="110"/>
      <c r="I239" s="110"/>
      <c r="J239" s="111"/>
      <c r="K239" s="98"/>
      <c r="L239" s="69"/>
      <c r="M239" s="114"/>
      <c r="N239" s="115"/>
      <c r="O239" s="98"/>
      <c r="P239" s="93"/>
      <c r="Q239" s="69"/>
      <c r="R239" s="239"/>
      <c r="S239" s="240"/>
      <c r="T239" s="241"/>
      <c r="U239" s="237"/>
      <c r="V239" s="238"/>
    </row>
    <row r="240" spans="1:22" ht="21.75">
      <c r="A240" s="30" t="s">
        <v>78</v>
      </c>
      <c r="B240" s="31" t="s">
        <v>12</v>
      </c>
      <c r="C240" s="80" t="s">
        <v>13</v>
      </c>
      <c r="D240" s="80" t="s">
        <v>13</v>
      </c>
      <c r="E240" s="90" t="s">
        <v>13</v>
      </c>
      <c r="F240" s="90" t="s">
        <v>13</v>
      </c>
      <c r="G240" s="66">
        <v>0</v>
      </c>
      <c r="H240" s="47">
        <v>493</v>
      </c>
      <c r="I240" s="47">
        <v>945</v>
      </c>
      <c r="J240" s="51">
        <v>52.5</v>
      </c>
      <c r="K240" s="90" t="s">
        <v>13</v>
      </c>
      <c r="L240" s="66">
        <f>SUM(J240,K241:K242)</f>
        <v>52.5</v>
      </c>
      <c r="M240" s="52">
        <v>834</v>
      </c>
      <c r="N240" s="83">
        <v>1721</v>
      </c>
      <c r="O240" s="94">
        <v>95.61111111111111</v>
      </c>
      <c r="P240" s="90" t="s">
        <v>13</v>
      </c>
      <c r="Q240" s="66">
        <v>95.61111111111111</v>
      </c>
      <c r="R240" s="227">
        <f>SUM(C240,H240,M240)</f>
        <v>1327</v>
      </c>
      <c r="S240" s="193">
        <f>SUM(D240,I240,N240)</f>
        <v>2666</v>
      </c>
      <c r="T240" s="194">
        <f>S240/36</f>
        <v>74.05555555555556</v>
      </c>
      <c r="U240" s="195" t="s">
        <v>13</v>
      </c>
      <c r="V240" s="196">
        <f>SUM(T240,U241:U242)</f>
        <v>74.05555555555556</v>
      </c>
    </row>
    <row r="241" spans="1:22" ht="21.75">
      <c r="A241" s="43"/>
      <c r="B241" s="31" t="s">
        <v>14</v>
      </c>
      <c r="C241" s="80" t="s">
        <v>13</v>
      </c>
      <c r="D241" s="80" t="s">
        <v>13</v>
      </c>
      <c r="E241" s="90" t="s">
        <v>13</v>
      </c>
      <c r="F241" s="90" t="s">
        <v>13</v>
      </c>
      <c r="G241" s="66">
        <v>0</v>
      </c>
      <c r="H241" s="47" t="s">
        <v>13</v>
      </c>
      <c r="I241" s="47" t="s">
        <v>13</v>
      </c>
      <c r="J241" s="32" t="s">
        <v>13</v>
      </c>
      <c r="K241" s="90" t="s">
        <v>13</v>
      </c>
      <c r="L241" s="66">
        <v>0</v>
      </c>
      <c r="M241" s="33" t="s">
        <v>13</v>
      </c>
      <c r="N241" s="80" t="s">
        <v>13</v>
      </c>
      <c r="O241" s="90" t="s">
        <v>13</v>
      </c>
      <c r="P241" s="90" t="s">
        <v>13</v>
      </c>
      <c r="Q241" s="66">
        <v>0</v>
      </c>
      <c r="R241" s="228" t="s">
        <v>13</v>
      </c>
      <c r="S241" s="229" t="s">
        <v>13</v>
      </c>
      <c r="T241" s="195" t="s">
        <v>13</v>
      </c>
      <c r="U241" s="195" t="s">
        <v>13</v>
      </c>
      <c r="V241" s="196">
        <v>0</v>
      </c>
    </row>
    <row r="242" spans="1:22" ht="21.75">
      <c r="A242" s="43"/>
      <c r="B242" s="31" t="s">
        <v>15</v>
      </c>
      <c r="C242" s="80" t="s">
        <v>13</v>
      </c>
      <c r="D242" s="80" t="s">
        <v>13</v>
      </c>
      <c r="E242" s="90" t="s">
        <v>13</v>
      </c>
      <c r="F242" s="90" t="s">
        <v>13</v>
      </c>
      <c r="G242" s="66">
        <v>0</v>
      </c>
      <c r="H242" s="47" t="s">
        <v>13</v>
      </c>
      <c r="I242" s="47" t="s">
        <v>13</v>
      </c>
      <c r="J242" s="32" t="s">
        <v>13</v>
      </c>
      <c r="K242" s="90" t="s">
        <v>13</v>
      </c>
      <c r="L242" s="66">
        <v>0</v>
      </c>
      <c r="M242" s="33" t="s">
        <v>13</v>
      </c>
      <c r="N242" s="80" t="s">
        <v>13</v>
      </c>
      <c r="O242" s="90" t="s">
        <v>13</v>
      </c>
      <c r="P242" s="90" t="s">
        <v>13</v>
      </c>
      <c r="Q242" s="66">
        <v>0</v>
      </c>
      <c r="R242" s="228" t="s">
        <v>13</v>
      </c>
      <c r="S242" s="229" t="s">
        <v>13</v>
      </c>
      <c r="T242" s="195" t="s">
        <v>13</v>
      </c>
      <c r="U242" s="195" t="s">
        <v>13</v>
      </c>
      <c r="V242" s="196">
        <v>0</v>
      </c>
    </row>
    <row r="243" spans="1:22" ht="21.75">
      <c r="A243" s="30" t="s">
        <v>19</v>
      </c>
      <c r="B243" s="31" t="s">
        <v>12</v>
      </c>
      <c r="C243" s="80" t="s">
        <v>13</v>
      </c>
      <c r="D243" s="80" t="s">
        <v>13</v>
      </c>
      <c r="E243" s="90" t="s">
        <v>13</v>
      </c>
      <c r="F243" s="90" t="s">
        <v>13</v>
      </c>
      <c r="G243" s="66">
        <v>1</v>
      </c>
      <c r="H243" s="47">
        <v>89</v>
      </c>
      <c r="I243" s="47">
        <v>267</v>
      </c>
      <c r="J243" s="51">
        <v>14.833333333333334</v>
      </c>
      <c r="K243" s="90" t="s">
        <v>13</v>
      </c>
      <c r="L243" s="66">
        <f>SUM(J243,K244:K245)</f>
        <v>15.833333333333334</v>
      </c>
      <c r="M243" s="52">
        <v>41</v>
      </c>
      <c r="N243" s="83">
        <v>41</v>
      </c>
      <c r="O243" s="94">
        <v>2.2777777777777777</v>
      </c>
      <c r="P243" s="90" t="s">
        <v>13</v>
      </c>
      <c r="Q243" s="66">
        <v>2.2777777777777777</v>
      </c>
      <c r="R243" s="227">
        <f>SUM(C243,H243,M243)</f>
        <v>130</v>
      </c>
      <c r="S243" s="193">
        <f>SUM(D243,I243,N243)</f>
        <v>308</v>
      </c>
      <c r="T243" s="194">
        <f>S243/36</f>
        <v>8.555555555555555</v>
      </c>
      <c r="U243" s="195" t="s">
        <v>13</v>
      </c>
      <c r="V243" s="196">
        <f>SUM(T243,U244:U245)</f>
        <v>9.555555555555555</v>
      </c>
    </row>
    <row r="244" spans="1:22" ht="21.75">
      <c r="A244" s="43"/>
      <c r="B244" s="31" t="s">
        <v>14</v>
      </c>
      <c r="C244" s="80">
        <v>1</v>
      </c>
      <c r="D244" s="80">
        <v>12</v>
      </c>
      <c r="E244" s="90">
        <v>1</v>
      </c>
      <c r="F244" s="90">
        <v>1</v>
      </c>
      <c r="G244" s="66">
        <v>0</v>
      </c>
      <c r="H244" s="47">
        <v>1</v>
      </c>
      <c r="I244" s="47">
        <v>12</v>
      </c>
      <c r="J244" s="51">
        <v>1</v>
      </c>
      <c r="K244" s="94">
        <v>1</v>
      </c>
      <c r="L244" s="66">
        <v>0</v>
      </c>
      <c r="M244" s="33" t="s">
        <v>13</v>
      </c>
      <c r="N244" s="80" t="s">
        <v>13</v>
      </c>
      <c r="O244" s="90" t="s">
        <v>13</v>
      </c>
      <c r="P244" s="90" t="s">
        <v>13</v>
      </c>
      <c r="Q244" s="66">
        <v>0</v>
      </c>
      <c r="R244" s="227">
        <f>SUM(C244,H244,M244)</f>
        <v>2</v>
      </c>
      <c r="S244" s="193">
        <f>SUM(D244,I244,N244)</f>
        <v>24</v>
      </c>
      <c r="T244" s="194">
        <f>S244/24</f>
        <v>1</v>
      </c>
      <c r="U244" s="195">
        <f>T244*1</f>
        <v>1</v>
      </c>
      <c r="V244" s="196">
        <v>0</v>
      </c>
    </row>
    <row r="245" spans="1:22" ht="21.75">
      <c r="A245" s="43"/>
      <c r="B245" s="31" t="s">
        <v>15</v>
      </c>
      <c r="C245" s="80" t="s">
        <v>13</v>
      </c>
      <c r="D245" s="80" t="s">
        <v>13</v>
      </c>
      <c r="E245" s="90" t="s">
        <v>13</v>
      </c>
      <c r="F245" s="90" t="s">
        <v>13</v>
      </c>
      <c r="G245" s="66">
        <v>0</v>
      </c>
      <c r="H245" s="47" t="s">
        <v>13</v>
      </c>
      <c r="I245" s="47" t="s">
        <v>13</v>
      </c>
      <c r="J245" s="32" t="s">
        <v>13</v>
      </c>
      <c r="K245" s="90" t="s">
        <v>13</v>
      </c>
      <c r="L245" s="66">
        <v>0</v>
      </c>
      <c r="M245" s="33" t="s">
        <v>13</v>
      </c>
      <c r="N245" s="80" t="s">
        <v>13</v>
      </c>
      <c r="O245" s="90" t="s">
        <v>13</v>
      </c>
      <c r="P245" s="90" t="s">
        <v>13</v>
      </c>
      <c r="Q245" s="66">
        <v>0</v>
      </c>
      <c r="R245" s="228" t="s">
        <v>13</v>
      </c>
      <c r="S245" s="229" t="s">
        <v>13</v>
      </c>
      <c r="T245" s="195" t="s">
        <v>13</v>
      </c>
      <c r="U245" s="195" t="s">
        <v>13</v>
      </c>
      <c r="V245" s="196">
        <v>0</v>
      </c>
    </row>
    <row r="246" spans="1:22" ht="21.75">
      <c r="A246" s="30" t="s">
        <v>79</v>
      </c>
      <c r="B246" s="31" t="s">
        <v>12</v>
      </c>
      <c r="C246" s="80" t="s">
        <v>13</v>
      </c>
      <c r="D246" s="80" t="s">
        <v>13</v>
      </c>
      <c r="E246" s="90" t="s">
        <v>13</v>
      </c>
      <c r="F246" s="90" t="s">
        <v>13</v>
      </c>
      <c r="G246" s="66">
        <v>0</v>
      </c>
      <c r="H246" s="47">
        <v>2319</v>
      </c>
      <c r="I246" s="47">
        <v>2994</v>
      </c>
      <c r="J246" s="51">
        <v>166.33333333333334</v>
      </c>
      <c r="K246" s="90" t="s">
        <v>13</v>
      </c>
      <c r="L246" s="66">
        <f>SUM(J246,K247:K248)</f>
        <v>180.83333333333334</v>
      </c>
      <c r="M246" s="52">
        <v>1421</v>
      </c>
      <c r="N246" s="83">
        <v>2162</v>
      </c>
      <c r="O246" s="94">
        <v>120.11111111111111</v>
      </c>
      <c r="P246" s="90" t="s">
        <v>13</v>
      </c>
      <c r="Q246" s="66">
        <v>127.11111111111111</v>
      </c>
      <c r="R246" s="227">
        <f>SUM(C246,H246,M246)</f>
        <v>3740</v>
      </c>
      <c r="S246" s="193">
        <f>SUM(D246,I246,N246)</f>
        <v>5156</v>
      </c>
      <c r="T246" s="194">
        <f>S246/36</f>
        <v>143.22222222222223</v>
      </c>
      <c r="U246" s="195" t="s">
        <v>13</v>
      </c>
      <c r="V246" s="196">
        <f>SUM(T246,U247:U248)</f>
        <v>153.97222222222223</v>
      </c>
    </row>
    <row r="247" spans="1:22" ht="21.75">
      <c r="A247" s="43"/>
      <c r="B247" s="31" t="s">
        <v>14</v>
      </c>
      <c r="C247" s="80" t="s">
        <v>13</v>
      </c>
      <c r="D247" s="80" t="s">
        <v>13</v>
      </c>
      <c r="E247" s="90" t="s">
        <v>13</v>
      </c>
      <c r="F247" s="90" t="s">
        <v>13</v>
      </c>
      <c r="G247" s="66">
        <v>0</v>
      </c>
      <c r="H247" s="47">
        <v>37</v>
      </c>
      <c r="I247" s="47">
        <v>174</v>
      </c>
      <c r="J247" s="51">
        <v>14.5</v>
      </c>
      <c r="K247" s="94">
        <v>14.5</v>
      </c>
      <c r="L247" s="66">
        <v>0</v>
      </c>
      <c r="M247" s="52">
        <v>28</v>
      </c>
      <c r="N247" s="83">
        <v>84</v>
      </c>
      <c r="O247" s="94">
        <v>7</v>
      </c>
      <c r="P247" s="94">
        <v>7</v>
      </c>
      <c r="Q247" s="66">
        <v>0</v>
      </c>
      <c r="R247" s="227">
        <f>SUM(C247,H247,M247)</f>
        <v>65</v>
      </c>
      <c r="S247" s="193">
        <f>SUM(D247,I247,N247)</f>
        <v>258</v>
      </c>
      <c r="T247" s="194">
        <f>S247/24</f>
        <v>10.75</v>
      </c>
      <c r="U247" s="195">
        <f>T247*1</f>
        <v>10.75</v>
      </c>
      <c r="V247" s="196">
        <v>0</v>
      </c>
    </row>
    <row r="248" spans="1:22" ht="21.75">
      <c r="A248" s="43"/>
      <c r="B248" s="31" t="s">
        <v>15</v>
      </c>
      <c r="C248" s="80" t="s">
        <v>13</v>
      </c>
      <c r="D248" s="80" t="s">
        <v>13</v>
      </c>
      <c r="E248" s="90" t="s">
        <v>13</v>
      </c>
      <c r="F248" s="90" t="s">
        <v>13</v>
      </c>
      <c r="G248" s="66">
        <v>0</v>
      </c>
      <c r="H248" s="47" t="s">
        <v>13</v>
      </c>
      <c r="I248" s="47" t="s">
        <v>13</v>
      </c>
      <c r="J248" s="32" t="s">
        <v>13</v>
      </c>
      <c r="K248" s="90" t="s">
        <v>13</v>
      </c>
      <c r="L248" s="66">
        <v>0</v>
      </c>
      <c r="M248" s="33" t="s">
        <v>13</v>
      </c>
      <c r="N248" s="80" t="s">
        <v>13</v>
      </c>
      <c r="O248" s="90" t="s">
        <v>13</v>
      </c>
      <c r="P248" s="90" t="s">
        <v>13</v>
      </c>
      <c r="Q248" s="66">
        <v>0</v>
      </c>
      <c r="R248" s="228" t="s">
        <v>13</v>
      </c>
      <c r="S248" s="229" t="s">
        <v>13</v>
      </c>
      <c r="T248" s="195" t="s">
        <v>13</v>
      </c>
      <c r="U248" s="195" t="s">
        <v>13</v>
      </c>
      <c r="V248" s="196">
        <v>0</v>
      </c>
    </row>
    <row r="249" spans="1:22" ht="21.75">
      <c r="A249" s="30" t="s">
        <v>80</v>
      </c>
      <c r="B249" s="31" t="s">
        <v>12</v>
      </c>
      <c r="C249" s="80" t="s">
        <v>13</v>
      </c>
      <c r="D249" s="80" t="s">
        <v>13</v>
      </c>
      <c r="E249" s="90" t="s">
        <v>13</v>
      </c>
      <c r="F249" s="90" t="s">
        <v>13</v>
      </c>
      <c r="G249" s="66">
        <v>0</v>
      </c>
      <c r="H249" s="47">
        <v>1030</v>
      </c>
      <c r="I249" s="47">
        <v>2141</v>
      </c>
      <c r="J249" s="51">
        <v>118.94444444444444</v>
      </c>
      <c r="K249" s="90" t="s">
        <v>13</v>
      </c>
      <c r="L249" s="66">
        <f>SUM(J249,K250:K251)</f>
        <v>119.86111111111111</v>
      </c>
      <c r="M249" s="52">
        <v>1500</v>
      </c>
      <c r="N249" s="83">
        <v>2975</v>
      </c>
      <c r="O249" s="94">
        <v>165.27777777777777</v>
      </c>
      <c r="P249" s="90" t="s">
        <v>13</v>
      </c>
      <c r="Q249" s="66">
        <v>172.86111111111111</v>
      </c>
      <c r="R249" s="227">
        <f aca="true" t="shared" si="17" ref="R249:R260">SUM(C249,H249,M249)</f>
        <v>2530</v>
      </c>
      <c r="S249" s="193">
        <f aca="true" t="shared" si="18" ref="S249:S260">SUM(D249,I249,N249)</f>
        <v>5116</v>
      </c>
      <c r="T249" s="194">
        <f>S249/36</f>
        <v>142.11111111111111</v>
      </c>
      <c r="U249" s="195" t="s">
        <v>13</v>
      </c>
      <c r="V249" s="196">
        <f>SUM(T249,U250:U251)</f>
        <v>146.36111111111111</v>
      </c>
    </row>
    <row r="250" spans="1:22" ht="21.75">
      <c r="A250" s="43"/>
      <c r="B250" s="31" t="s">
        <v>14</v>
      </c>
      <c r="C250" s="80" t="s">
        <v>13</v>
      </c>
      <c r="D250" s="80" t="s">
        <v>13</v>
      </c>
      <c r="E250" s="90" t="s">
        <v>13</v>
      </c>
      <c r="F250" s="90" t="s">
        <v>13</v>
      </c>
      <c r="G250" s="66">
        <v>0</v>
      </c>
      <c r="H250" s="47">
        <v>4</v>
      </c>
      <c r="I250" s="47">
        <v>11</v>
      </c>
      <c r="J250" s="51">
        <v>0.9166666666666666</v>
      </c>
      <c r="K250" s="94">
        <v>0.9166666666666666</v>
      </c>
      <c r="L250" s="66">
        <v>0</v>
      </c>
      <c r="M250" s="52">
        <v>43</v>
      </c>
      <c r="N250" s="83">
        <v>91</v>
      </c>
      <c r="O250" s="94">
        <v>7.583333333333333</v>
      </c>
      <c r="P250" s="94">
        <v>7.583333333333333</v>
      </c>
      <c r="Q250" s="66">
        <v>0</v>
      </c>
      <c r="R250" s="227">
        <f t="shared" si="17"/>
        <v>47</v>
      </c>
      <c r="S250" s="193">
        <f t="shared" si="18"/>
        <v>102</v>
      </c>
      <c r="T250" s="194">
        <f aca="true" t="shared" si="19" ref="T250:T260">S250/24</f>
        <v>4.25</v>
      </c>
      <c r="U250" s="195">
        <f>T250*1</f>
        <v>4.25</v>
      </c>
      <c r="V250" s="196">
        <v>0</v>
      </c>
    </row>
    <row r="251" spans="1:22" ht="21.75">
      <c r="A251" s="43"/>
      <c r="B251" s="31" t="s">
        <v>15</v>
      </c>
      <c r="C251" s="80" t="s">
        <v>13</v>
      </c>
      <c r="D251" s="80" t="s">
        <v>13</v>
      </c>
      <c r="E251" s="90" t="s">
        <v>13</v>
      </c>
      <c r="F251" s="90" t="s">
        <v>13</v>
      </c>
      <c r="G251" s="66">
        <v>0</v>
      </c>
      <c r="H251" s="47" t="s">
        <v>13</v>
      </c>
      <c r="I251" s="47" t="s">
        <v>13</v>
      </c>
      <c r="J251" s="32" t="s">
        <v>13</v>
      </c>
      <c r="K251" s="90" t="s">
        <v>13</v>
      </c>
      <c r="L251" s="66">
        <v>0</v>
      </c>
      <c r="M251" s="33" t="s">
        <v>13</v>
      </c>
      <c r="N251" s="80" t="s">
        <v>13</v>
      </c>
      <c r="O251" s="90" t="s">
        <v>13</v>
      </c>
      <c r="P251" s="90" t="s">
        <v>13</v>
      </c>
      <c r="Q251" s="66">
        <v>0</v>
      </c>
      <c r="R251" s="227">
        <f t="shared" si="17"/>
        <v>0</v>
      </c>
      <c r="S251" s="193">
        <f t="shared" si="18"/>
        <v>0</v>
      </c>
      <c r="T251" s="194">
        <f t="shared" si="19"/>
        <v>0</v>
      </c>
      <c r="U251" s="195">
        <f>T251*1</f>
        <v>0</v>
      </c>
      <c r="V251" s="196">
        <v>0</v>
      </c>
    </row>
    <row r="252" spans="1:22" ht="21.75">
      <c r="A252" s="30" t="s">
        <v>81</v>
      </c>
      <c r="B252" s="31" t="s">
        <v>12</v>
      </c>
      <c r="C252" s="80" t="s">
        <v>13</v>
      </c>
      <c r="D252" s="80" t="s">
        <v>13</v>
      </c>
      <c r="E252" s="90" t="s">
        <v>13</v>
      </c>
      <c r="F252" s="90" t="s">
        <v>13</v>
      </c>
      <c r="G252" s="66">
        <v>0</v>
      </c>
      <c r="H252" s="47">
        <v>785</v>
      </c>
      <c r="I252" s="47">
        <v>1566</v>
      </c>
      <c r="J252" s="51">
        <v>87</v>
      </c>
      <c r="K252" s="90" t="s">
        <v>13</v>
      </c>
      <c r="L252" s="66">
        <f>SUM(J252,K253:K254)</f>
        <v>87</v>
      </c>
      <c r="M252" s="52">
        <v>853</v>
      </c>
      <c r="N252" s="83">
        <v>1889</v>
      </c>
      <c r="O252" s="94">
        <v>104.94444444444444</v>
      </c>
      <c r="P252" s="90" t="s">
        <v>13</v>
      </c>
      <c r="Q252" s="66">
        <v>105.61111111111111</v>
      </c>
      <c r="R252" s="227">
        <f t="shared" si="17"/>
        <v>1638</v>
      </c>
      <c r="S252" s="193">
        <f t="shared" si="18"/>
        <v>3455</v>
      </c>
      <c r="T252" s="194">
        <f>S252/36</f>
        <v>95.97222222222223</v>
      </c>
      <c r="U252" s="195" t="s">
        <v>13</v>
      </c>
      <c r="V252" s="196">
        <f>SUM(T252,U253:U254)</f>
        <v>96.30555555555556</v>
      </c>
    </row>
    <row r="253" spans="1:22" ht="21.75">
      <c r="A253" s="43"/>
      <c r="B253" s="31" t="s">
        <v>14</v>
      </c>
      <c r="C253" s="80" t="s">
        <v>13</v>
      </c>
      <c r="D253" s="80" t="s">
        <v>13</v>
      </c>
      <c r="E253" s="90" t="s">
        <v>13</v>
      </c>
      <c r="F253" s="90" t="s">
        <v>13</v>
      </c>
      <c r="G253" s="66">
        <v>0</v>
      </c>
      <c r="H253" s="47" t="s">
        <v>13</v>
      </c>
      <c r="I253" s="47" t="s">
        <v>13</v>
      </c>
      <c r="J253" s="32" t="s">
        <v>13</v>
      </c>
      <c r="K253" s="90" t="s">
        <v>13</v>
      </c>
      <c r="L253" s="66">
        <v>0</v>
      </c>
      <c r="M253" s="52">
        <v>3</v>
      </c>
      <c r="N253" s="83">
        <v>8</v>
      </c>
      <c r="O253" s="94">
        <v>0.6666666666666666</v>
      </c>
      <c r="P253" s="94">
        <v>0.6666666666666666</v>
      </c>
      <c r="Q253" s="66">
        <v>0</v>
      </c>
      <c r="R253" s="227">
        <f t="shared" si="17"/>
        <v>3</v>
      </c>
      <c r="S253" s="193">
        <f t="shared" si="18"/>
        <v>8</v>
      </c>
      <c r="T253" s="194">
        <f t="shared" si="19"/>
        <v>0.3333333333333333</v>
      </c>
      <c r="U253" s="195">
        <f>T253*1</f>
        <v>0.3333333333333333</v>
      </c>
      <c r="V253" s="196">
        <v>0</v>
      </c>
    </row>
    <row r="254" spans="1:22" ht="21.75">
      <c r="A254" s="43"/>
      <c r="B254" s="31" t="s">
        <v>15</v>
      </c>
      <c r="C254" s="80" t="s">
        <v>13</v>
      </c>
      <c r="D254" s="80" t="s">
        <v>13</v>
      </c>
      <c r="E254" s="90" t="s">
        <v>13</v>
      </c>
      <c r="F254" s="90" t="s">
        <v>13</v>
      </c>
      <c r="G254" s="66">
        <v>0</v>
      </c>
      <c r="H254" s="47" t="s">
        <v>13</v>
      </c>
      <c r="I254" s="47" t="s">
        <v>13</v>
      </c>
      <c r="J254" s="32" t="s">
        <v>13</v>
      </c>
      <c r="K254" s="90" t="s">
        <v>13</v>
      </c>
      <c r="L254" s="66">
        <v>0</v>
      </c>
      <c r="M254" s="33" t="s">
        <v>13</v>
      </c>
      <c r="N254" s="80" t="s">
        <v>13</v>
      </c>
      <c r="O254" s="90" t="s">
        <v>13</v>
      </c>
      <c r="P254" s="90" t="s">
        <v>13</v>
      </c>
      <c r="Q254" s="66">
        <v>0</v>
      </c>
      <c r="R254" s="227">
        <f t="shared" si="17"/>
        <v>0</v>
      </c>
      <c r="S254" s="193">
        <f t="shared" si="18"/>
        <v>0</v>
      </c>
      <c r="T254" s="194">
        <f t="shared" si="19"/>
        <v>0</v>
      </c>
      <c r="U254" s="195">
        <f>T254*1</f>
        <v>0</v>
      </c>
      <c r="V254" s="196">
        <v>0</v>
      </c>
    </row>
    <row r="255" spans="1:22" ht="21.75">
      <c r="A255" s="30" t="s">
        <v>82</v>
      </c>
      <c r="B255" s="31" t="s">
        <v>12</v>
      </c>
      <c r="C255" s="80" t="s">
        <v>13</v>
      </c>
      <c r="D255" s="80" t="s">
        <v>13</v>
      </c>
      <c r="E255" s="90" t="s">
        <v>13</v>
      </c>
      <c r="F255" s="90" t="s">
        <v>13</v>
      </c>
      <c r="G255" s="66">
        <v>0</v>
      </c>
      <c r="H255" s="47">
        <v>756</v>
      </c>
      <c r="I255" s="47">
        <v>1543</v>
      </c>
      <c r="J255" s="51">
        <v>85.72222222222223</v>
      </c>
      <c r="K255" s="90" t="s">
        <v>13</v>
      </c>
      <c r="L255" s="66">
        <f>SUM(J255,K256:K257)</f>
        <v>85.72222222222223</v>
      </c>
      <c r="M255" s="52">
        <v>565</v>
      </c>
      <c r="N255" s="83">
        <v>1391</v>
      </c>
      <c r="O255" s="94">
        <v>77.27777777777777</v>
      </c>
      <c r="P255" s="90" t="s">
        <v>13</v>
      </c>
      <c r="Q255" s="66">
        <v>77.27777777777777</v>
      </c>
      <c r="R255" s="227">
        <f t="shared" si="17"/>
        <v>1321</v>
      </c>
      <c r="S255" s="193">
        <f t="shared" si="18"/>
        <v>2934</v>
      </c>
      <c r="T255" s="194">
        <f>S255/36</f>
        <v>81.5</v>
      </c>
      <c r="U255" s="195" t="s">
        <v>13</v>
      </c>
      <c r="V255" s="196">
        <f>SUM(T255,U256:U257)</f>
        <v>81.5</v>
      </c>
    </row>
    <row r="256" spans="1:22" ht="21.75">
      <c r="A256" s="43"/>
      <c r="B256" s="31" t="s">
        <v>14</v>
      </c>
      <c r="C256" s="80" t="s">
        <v>13</v>
      </c>
      <c r="D256" s="80" t="s">
        <v>13</v>
      </c>
      <c r="E256" s="90" t="s">
        <v>13</v>
      </c>
      <c r="F256" s="90" t="s">
        <v>13</v>
      </c>
      <c r="G256" s="66">
        <v>0</v>
      </c>
      <c r="H256" s="47" t="s">
        <v>13</v>
      </c>
      <c r="I256" s="47" t="s">
        <v>13</v>
      </c>
      <c r="J256" s="32" t="s">
        <v>13</v>
      </c>
      <c r="K256" s="90" t="s">
        <v>13</v>
      </c>
      <c r="L256" s="66">
        <v>0</v>
      </c>
      <c r="M256" s="33" t="s">
        <v>13</v>
      </c>
      <c r="N256" s="80" t="s">
        <v>13</v>
      </c>
      <c r="O256" s="90" t="s">
        <v>13</v>
      </c>
      <c r="P256" s="90" t="s">
        <v>13</v>
      </c>
      <c r="Q256" s="66">
        <v>0</v>
      </c>
      <c r="R256" s="227">
        <f t="shared" si="17"/>
        <v>0</v>
      </c>
      <c r="S256" s="193">
        <f t="shared" si="18"/>
        <v>0</v>
      </c>
      <c r="T256" s="194">
        <f t="shared" si="19"/>
        <v>0</v>
      </c>
      <c r="U256" s="195">
        <f>T256*1</f>
        <v>0</v>
      </c>
      <c r="V256" s="196">
        <v>0</v>
      </c>
    </row>
    <row r="257" spans="1:22" ht="21.75">
      <c r="A257" s="43"/>
      <c r="B257" s="31" t="s">
        <v>15</v>
      </c>
      <c r="C257" s="80" t="s">
        <v>13</v>
      </c>
      <c r="D257" s="80" t="s">
        <v>13</v>
      </c>
      <c r="E257" s="90" t="s">
        <v>13</v>
      </c>
      <c r="F257" s="90" t="s">
        <v>13</v>
      </c>
      <c r="G257" s="66">
        <v>0</v>
      </c>
      <c r="H257" s="47" t="s">
        <v>13</v>
      </c>
      <c r="I257" s="47" t="s">
        <v>13</v>
      </c>
      <c r="J257" s="32" t="s">
        <v>13</v>
      </c>
      <c r="K257" s="90" t="s">
        <v>13</v>
      </c>
      <c r="L257" s="66">
        <v>0</v>
      </c>
      <c r="M257" s="33" t="s">
        <v>13</v>
      </c>
      <c r="N257" s="80" t="s">
        <v>13</v>
      </c>
      <c r="O257" s="90" t="s">
        <v>13</v>
      </c>
      <c r="P257" s="90" t="s">
        <v>13</v>
      </c>
      <c r="Q257" s="66">
        <v>0</v>
      </c>
      <c r="R257" s="227">
        <f t="shared" si="17"/>
        <v>0</v>
      </c>
      <c r="S257" s="193">
        <f t="shared" si="18"/>
        <v>0</v>
      </c>
      <c r="T257" s="194">
        <f t="shared" si="19"/>
        <v>0</v>
      </c>
      <c r="U257" s="195">
        <f>T257*1</f>
        <v>0</v>
      </c>
      <c r="V257" s="196">
        <v>0</v>
      </c>
    </row>
    <row r="258" spans="1:22" ht="21.75">
      <c r="A258" s="44" t="s">
        <v>21</v>
      </c>
      <c r="B258" s="31" t="s">
        <v>12</v>
      </c>
      <c r="C258" s="80" t="s">
        <v>13</v>
      </c>
      <c r="D258" s="80" t="s">
        <v>13</v>
      </c>
      <c r="E258" s="90" t="s">
        <v>13</v>
      </c>
      <c r="F258" s="90" t="s">
        <v>13</v>
      </c>
      <c r="G258" s="66">
        <v>1</v>
      </c>
      <c r="H258" s="47">
        <v>5472</v>
      </c>
      <c r="I258" s="47">
        <v>9456</v>
      </c>
      <c r="J258" s="45">
        <v>525.3333333333334</v>
      </c>
      <c r="K258" s="90" t="s">
        <v>13</v>
      </c>
      <c r="L258" s="66">
        <f>SUM(J258,K259:K260)</f>
        <v>541.75</v>
      </c>
      <c r="M258" s="47">
        <v>5214</v>
      </c>
      <c r="N258" s="80">
        <v>10179</v>
      </c>
      <c r="O258" s="90">
        <v>565.5</v>
      </c>
      <c r="P258" s="90" t="s">
        <v>13</v>
      </c>
      <c r="Q258" s="66">
        <v>580.75</v>
      </c>
      <c r="R258" s="227">
        <f t="shared" si="17"/>
        <v>10686</v>
      </c>
      <c r="S258" s="193">
        <f t="shared" si="18"/>
        <v>19635</v>
      </c>
      <c r="T258" s="194">
        <f>S258/36</f>
        <v>545.4166666666666</v>
      </c>
      <c r="U258" s="195" t="s">
        <v>13</v>
      </c>
      <c r="V258" s="196">
        <f>SUM(T258,U259:U260)</f>
        <v>561.75</v>
      </c>
    </row>
    <row r="259" spans="1:22" ht="21.75">
      <c r="A259" s="43"/>
      <c r="B259" s="31" t="s">
        <v>14</v>
      </c>
      <c r="C259" s="80">
        <v>1</v>
      </c>
      <c r="D259" s="80">
        <v>12</v>
      </c>
      <c r="E259" s="90">
        <v>1</v>
      </c>
      <c r="F259" s="90">
        <v>1</v>
      </c>
      <c r="G259" s="66">
        <v>0</v>
      </c>
      <c r="H259" s="47">
        <v>42</v>
      </c>
      <c r="I259" s="47">
        <v>197</v>
      </c>
      <c r="J259" s="45">
        <v>16.416666666666668</v>
      </c>
      <c r="K259" s="90">
        <v>16.416666666666668</v>
      </c>
      <c r="L259" s="66">
        <v>0</v>
      </c>
      <c r="M259" s="47">
        <v>74</v>
      </c>
      <c r="N259" s="80">
        <v>183</v>
      </c>
      <c r="O259" s="90">
        <v>15.249999999999998</v>
      </c>
      <c r="P259" s="90">
        <v>15.249999999999998</v>
      </c>
      <c r="Q259" s="66">
        <v>0</v>
      </c>
      <c r="R259" s="227">
        <f t="shared" si="17"/>
        <v>117</v>
      </c>
      <c r="S259" s="193">
        <f t="shared" si="18"/>
        <v>392</v>
      </c>
      <c r="T259" s="194">
        <f t="shared" si="19"/>
        <v>16.333333333333332</v>
      </c>
      <c r="U259" s="195">
        <f>T259*1</f>
        <v>16.333333333333332</v>
      </c>
      <c r="V259" s="196">
        <v>0</v>
      </c>
    </row>
    <row r="260" spans="1:22" ht="22.5" thickBot="1">
      <c r="A260" s="48"/>
      <c r="B260" s="35" t="s">
        <v>15</v>
      </c>
      <c r="C260" s="81" t="s">
        <v>13</v>
      </c>
      <c r="D260" s="81" t="s">
        <v>13</v>
      </c>
      <c r="E260" s="91" t="s">
        <v>13</v>
      </c>
      <c r="F260" s="91" t="s">
        <v>13</v>
      </c>
      <c r="G260" s="67">
        <v>0</v>
      </c>
      <c r="H260" s="109" t="s">
        <v>13</v>
      </c>
      <c r="I260" s="50" t="s">
        <v>13</v>
      </c>
      <c r="J260" s="36" t="s">
        <v>13</v>
      </c>
      <c r="K260" s="91" t="s">
        <v>13</v>
      </c>
      <c r="L260" s="67">
        <v>0</v>
      </c>
      <c r="M260" s="37" t="s">
        <v>13</v>
      </c>
      <c r="N260" s="81" t="s">
        <v>13</v>
      </c>
      <c r="O260" s="91" t="s">
        <v>13</v>
      </c>
      <c r="P260" s="91" t="s">
        <v>13</v>
      </c>
      <c r="Q260" s="67">
        <v>0</v>
      </c>
      <c r="R260" s="199">
        <f t="shared" si="17"/>
        <v>0</v>
      </c>
      <c r="S260" s="200">
        <f t="shared" si="18"/>
        <v>0</v>
      </c>
      <c r="T260" s="201">
        <f t="shared" si="19"/>
        <v>0</v>
      </c>
      <c r="U260" s="232">
        <f>T260*1</f>
        <v>0</v>
      </c>
      <c r="V260" s="233">
        <v>0</v>
      </c>
    </row>
    <row r="261" spans="1:22" ht="21.75">
      <c r="A261" s="38" t="s">
        <v>102</v>
      </c>
      <c r="B261" s="40"/>
      <c r="C261" s="82"/>
      <c r="D261" s="82"/>
      <c r="E261" s="93"/>
      <c r="F261" s="93"/>
      <c r="G261" s="69"/>
      <c r="H261" s="110"/>
      <c r="I261" s="110"/>
      <c r="J261" s="111"/>
      <c r="K261" s="93"/>
      <c r="L261" s="69"/>
      <c r="M261" s="56"/>
      <c r="N261" s="84"/>
      <c r="O261" s="93"/>
      <c r="P261" s="98"/>
      <c r="Q261" s="69"/>
      <c r="R261" s="244"/>
      <c r="S261" s="245"/>
      <c r="T261" s="237"/>
      <c r="U261" s="241"/>
      <c r="V261" s="238"/>
    </row>
    <row r="262" spans="1:22" ht="21.75">
      <c r="A262" s="30" t="s">
        <v>19</v>
      </c>
      <c r="B262" s="31" t="s">
        <v>12</v>
      </c>
      <c r="C262" s="80" t="s">
        <v>13</v>
      </c>
      <c r="D262" s="80" t="s">
        <v>13</v>
      </c>
      <c r="E262" s="90" t="s">
        <v>13</v>
      </c>
      <c r="F262" s="90" t="s">
        <v>13</v>
      </c>
      <c r="G262" s="66">
        <v>0</v>
      </c>
      <c r="H262" s="47">
        <v>22</v>
      </c>
      <c r="I262" s="47">
        <v>66</v>
      </c>
      <c r="J262" s="51">
        <v>3.6666666666666665</v>
      </c>
      <c r="K262" s="90" t="s">
        <v>13</v>
      </c>
      <c r="L262" s="66">
        <f>SUM(J262,K263:K264)</f>
        <v>3.6666666666666665</v>
      </c>
      <c r="M262" s="33">
        <v>38</v>
      </c>
      <c r="N262" s="80">
        <v>114</v>
      </c>
      <c r="O262" s="94">
        <v>6.333333333333333</v>
      </c>
      <c r="P262" s="90" t="s">
        <v>13</v>
      </c>
      <c r="Q262" s="66">
        <v>6.333333333333333</v>
      </c>
      <c r="R262" s="227">
        <f>SUM(C262,H262,M262)</f>
        <v>60</v>
      </c>
      <c r="S262" s="193">
        <f>SUM(D262,I262,N262)</f>
        <v>180</v>
      </c>
      <c r="T262" s="194">
        <f>S262/36</f>
        <v>5</v>
      </c>
      <c r="U262" s="195" t="s">
        <v>13</v>
      </c>
      <c r="V262" s="196">
        <f>SUM(T262,U263:U264)</f>
        <v>5</v>
      </c>
    </row>
    <row r="263" spans="1:22" ht="21.75">
      <c r="A263" s="43"/>
      <c r="B263" s="31" t="s">
        <v>14</v>
      </c>
      <c r="C263" s="80" t="s">
        <v>13</v>
      </c>
      <c r="D263" s="80" t="s">
        <v>13</v>
      </c>
      <c r="E263" s="90" t="s">
        <v>13</v>
      </c>
      <c r="F263" s="90" t="s">
        <v>13</v>
      </c>
      <c r="G263" s="66">
        <v>0</v>
      </c>
      <c r="H263" s="47" t="s">
        <v>13</v>
      </c>
      <c r="I263" s="47" t="s">
        <v>13</v>
      </c>
      <c r="J263" s="32" t="s">
        <v>13</v>
      </c>
      <c r="K263" s="90" t="s">
        <v>13</v>
      </c>
      <c r="L263" s="66">
        <v>0</v>
      </c>
      <c r="M263" s="33" t="s">
        <v>13</v>
      </c>
      <c r="N263" s="80" t="s">
        <v>13</v>
      </c>
      <c r="O263" s="90" t="s">
        <v>13</v>
      </c>
      <c r="P263" s="90" t="s">
        <v>13</v>
      </c>
      <c r="Q263" s="66">
        <v>0</v>
      </c>
      <c r="R263" s="228" t="s">
        <v>13</v>
      </c>
      <c r="S263" s="229" t="s">
        <v>13</v>
      </c>
      <c r="T263" s="195" t="s">
        <v>13</v>
      </c>
      <c r="U263" s="195" t="s">
        <v>13</v>
      </c>
      <c r="V263" s="196">
        <v>0</v>
      </c>
    </row>
    <row r="264" spans="1:22" ht="21.75">
      <c r="A264" s="43"/>
      <c r="B264" s="31" t="s">
        <v>15</v>
      </c>
      <c r="C264" s="80" t="s">
        <v>13</v>
      </c>
      <c r="D264" s="80" t="s">
        <v>13</v>
      </c>
      <c r="E264" s="90" t="s">
        <v>13</v>
      </c>
      <c r="F264" s="90" t="s">
        <v>13</v>
      </c>
      <c r="G264" s="66">
        <v>0</v>
      </c>
      <c r="H264" s="47" t="s">
        <v>13</v>
      </c>
      <c r="I264" s="47" t="s">
        <v>13</v>
      </c>
      <c r="J264" s="32" t="s">
        <v>13</v>
      </c>
      <c r="K264" s="90" t="s">
        <v>13</v>
      </c>
      <c r="L264" s="66">
        <v>0</v>
      </c>
      <c r="M264" s="33" t="s">
        <v>13</v>
      </c>
      <c r="N264" s="80" t="s">
        <v>13</v>
      </c>
      <c r="O264" s="90" t="s">
        <v>13</v>
      </c>
      <c r="P264" s="90" t="s">
        <v>13</v>
      </c>
      <c r="Q264" s="66">
        <v>0</v>
      </c>
      <c r="R264" s="228" t="s">
        <v>13</v>
      </c>
      <c r="S264" s="229" t="s">
        <v>13</v>
      </c>
      <c r="T264" s="195" t="s">
        <v>13</v>
      </c>
      <c r="U264" s="195" t="s">
        <v>13</v>
      </c>
      <c r="V264" s="196">
        <v>0</v>
      </c>
    </row>
    <row r="265" spans="1:22" ht="21.75">
      <c r="A265" s="30" t="s">
        <v>102</v>
      </c>
      <c r="B265" s="31" t="s">
        <v>12</v>
      </c>
      <c r="C265" s="80">
        <v>834</v>
      </c>
      <c r="D265" s="80">
        <v>2414</v>
      </c>
      <c r="E265" s="90">
        <v>134.11111111111111</v>
      </c>
      <c r="F265" s="90"/>
      <c r="G265" s="66">
        <v>134.11111111111111</v>
      </c>
      <c r="H265" s="47">
        <v>3169</v>
      </c>
      <c r="I265" s="47">
        <v>9436</v>
      </c>
      <c r="J265" s="51">
        <v>524.2222222222222</v>
      </c>
      <c r="K265" s="90" t="s">
        <v>13</v>
      </c>
      <c r="L265" s="66">
        <f>SUM(J265,K266:K267)</f>
        <v>524.2222222222222</v>
      </c>
      <c r="M265" s="33">
        <v>2696</v>
      </c>
      <c r="N265" s="80">
        <v>7784</v>
      </c>
      <c r="O265" s="94">
        <v>432.44444444444446</v>
      </c>
      <c r="P265" s="90" t="s">
        <v>13</v>
      </c>
      <c r="Q265" s="66">
        <v>432.44444444444446</v>
      </c>
      <c r="R265" s="227">
        <f>SUM(C265,H265,M265)</f>
        <v>6699</v>
      </c>
      <c r="S265" s="193">
        <f>SUM(D265,I265,N265)</f>
        <v>19634</v>
      </c>
      <c r="T265" s="194">
        <f>S265/36</f>
        <v>545.3888888888889</v>
      </c>
      <c r="U265" s="195" t="s">
        <v>13</v>
      </c>
      <c r="V265" s="196">
        <f>SUM(T265,U266:U267)</f>
        <v>545.3888888888889</v>
      </c>
    </row>
    <row r="266" spans="1:22" ht="21.75">
      <c r="A266" s="43"/>
      <c r="B266" s="31" t="s">
        <v>14</v>
      </c>
      <c r="C266" s="80" t="s">
        <v>13</v>
      </c>
      <c r="D266" s="80" t="s">
        <v>13</v>
      </c>
      <c r="E266" s="90" t="s">
        <v>13</v>
      </c>
      <c r="F266" s="90" t="s">
        <v>13</v>
      </c>
      <c r="G266" s="66">
        <v>0</v>
      </c>
      <c r="H266" s="47" t="s">
        <v>13</v>
      </c>
      <c r="I266" s="47" t="s">
        <v>13</v>
      </c>
      <c r="J266" s="32" t="s">
        <v>13</v>
      </c>
      <c r="K266" s="90" t="s">
        <v>13</v>
      </c>
      <c r="L266" s="66">
        <v>0</v>
      </c>
      <c r="M266" s="33" t="s">
        <v>13</v>
      </c>
      <c r="N266" s="80" t="s">
        <v>13</v>
      </c>
      <c r="O266" s="90" t="s">
        <v>13</v>
      </c>
      <c r="P266" s="90" t="s">
        <v>13</v>
      </c>
      <c r="Q266" s="66">
        <v>0</v>
      </c>
      <c r="R266" s="228" t="s">
        <v>13</v>
      </c>
      <c r="S266" s="229" t="s">
        <v>13</v>
      </c>
      <c r="T266" s="195" t="s">
        <v>13</v>
      </c>
      <c r="U266" s="195" t="s">
        <v>13</v>
      </c>
      <c r="V266" s="196">
        <v>0</v>
      </c>
    </row>
    <row r="267" spans="1:22" ht="21.75">
      <c r="A267" s="43"/>
      <c r="B267" s="31" t="s">
        <v>15</v>
      </c>
      <c r="C267" s="80" t="s">
        <v>13</v>
      </c>
      <c r="D267" s="80" t="s">
        <v>13</v>
      </c>
      <c r="E267" s="90" t="s">
        <v>13</v>
      </c>
      <c r="F267" s="90" t="s">
        <v>13</v>
      </c>
      <c r="G267" s="66">
        <v>0</v>
      </c>
      <c r="H267" s="47" t="s">
        <v>13</v>
      </c>
      <c r="I267" s="47" t="s">
        <v>13</v>
      </c>
      <c r="J267" s="32" t="s">
        <v>13</v>
      </c>
      <c r="K267" s="90" t="s">
        <v>13</v>
      </c>
      <c r="L267" s="66">
        <v>0</v>
      </c>
      <c r="M267" s="33" t="s">
        <v>13</v>
      </c>
      <c r="N267" s="80" t="s">
        <v>13</v>
      </c>
      <c r="O267" s="90" t="s">
        <v>13</v>
      </c>
      <c r="P267" s="90" t="s">
        <v>13</v>
      </c>
      <c r="Q267" s="66">
        <v>0</v>
      </c>
      <c r="R267" s="228" t="s">
        <v>13</v>
      </c>
      <c r="S267" s="229" t="s">
        <v>13</v>
      </c>
      <c r="T267" s="195" t="s">
        <v>13</v>
      </c>
      <c r="U267" s="195" t="s">
        <v>13</v>
      </c>
      <c r="V267" s="196">
        <v>0</v>
      </c>
    </row>
    <row r="268" spans="1:22" ht="21.75">
      <c r="A268" s="44" t="s">
        <v>21</v>
      </c>
      <c r="B268" s="31" t="s">
        <v>12</v>
      </c>
      <c r="C268" s="80">
        <v>834</v>
      </c>
      <c r="D268" s="80">
        <v>2414</v>
      </c>
      <c r="E268" s="90">
        <v>134.11111111111111</v>
      </c>
      <c r="F268" s="90">
        <v>0</v>
      </c>
      <c r="G268" s="66">
        <v>134.11111111111111</v>
      </c>
      <c r="H268" s="47">
        <v>3191</v>
      </c>
      <c r="I268" s="47">
        <v>9502</v>
      </c>
      <c r="J268" s="45">
        <v>527.8888888888888</v>
      </c>
      <c r="K268" s="90" t="s">
        <v>13</v>
      </c>
      <c r="L268" s="66">
        <f>SUM(J268,K269:K270)</f>
        <v>527.8888888888888</v>
      </c>
      <c r="M268" s="47">
        <v>2734</v>
      </c>
      <c r="N268" s="80">
        <v>7898</v>
      </c>
      <c r="O268" s="90">
        <v>438.77777777777777</v>
      </c>
      <c r="P268" s="90" t="s">
        <v>13</v>
      </c>
      <c r="Q268" s="66">
        <v>438.77777777777777</v>
      </c>
      <c r="R268" s="227">
        <f>SUM(C268,H268,M268)</f>
        <v>6759</v>
      </c>
      <c r="S268" s="193">
        <f>SUM(D268,I268,N268)</f>
        <v>19814</v>
      </c>
      <c r="T268" s="194">
        <f>S268/36</f>
        <v>550.3888888888889</v>
      </c>
      <c r="U268" s="195" t="s">
        <v>13</v>
      </c>
      <c r="V268" s="196">
        <f>SUM(T268,U269:U270)</f>
        <v>550.3888888888889</v>
      </c>
    </row>
    <row r="269" spans="1:22" ht="21.75">
      <c r="A269" s="43"/>
      <c r="B269" s="31" t="s">
        <v>14</v>
      </c>
      <c r="C269" s="80" t="s">
        <v>13</v>
      </c>
      <c r="D269" s="80" t="s">
        <v>13</v>
      </c>
      <c r="E269" s="90" t="s">
        <v>13</v>
      </c>
      <c r="F269" s="90" t="s">
        <v>13</v>
      </c>
      <c r="G269" s="66">
        <v>0</v>
      </c>
      <c r="H269" s="47" t="s">
        <v>13</v>
      </c>
      <c r="I269" s="47" t="s">
        <v>13</v>
      </c>
      <c r="J269" s="32" t="s">
        <v>13</v>
      </c>
      <c r="K269" s="90" t="s">
        <v>13</v>
      </c>
      <c r="L269" s="66">
        <v>0</v>
      </c>
      <c r="M269" s="33" t="s">
        <v>13</v>
      </c>
      <c r="N269" s="80" t="s">
        <v>13</v>
      </c>
      <c r="O269" s="90" t="s">
        <v>13</v>
      </c>
      <c r="P269" s="90" t="s">
        <v>13</v>
      </c>
      <c r="Q269" s="66">
        <v>0</v>
      </c>
      <c r="R269" s="228" t="s">
        <v>13</v>
      </c>
      <c r="S269" s="229" t="s">
        <v>13</v>
      </c>
      <c r="T269" s="195" t="s">
        <v>13</v>
      </c>
      <c r="U269" s="195" t="s">
        <v>13</v>
      </c>
      <c r="V269" s="196">
        <v>0</v>
      </c>
    </row>
    <row r="270" spans="1:22" ht="22.5" thickBot="1">
      <c r="A270" s="48"/>
      <c r="B270" s="35" t="s">
        <v>15</v>
      </c>
      <c r="C270" s="81" t="s">
        <v>13</v>
      </c>
      <c r="D270" s="81" t="s">
        <v>13</v>
      </c>
      <c r="E270" s="91" t="s">
        <v>13</v>
      </c>
      <c r="F270" s="91" t="s">
        <v>13</v>
      </c>
      <c r="G270" s="67">
        <v>0</v>
      </c>
      <c r="H270" s="109" t="s">
        <v>13</v>
      </c>
      <c r="I270" s="50" t="s">
        <v>13</v>
      </c>
      <c r="J270" s="36" t="s">
        <v>13</v>
      </c>
      <c r="K270" s="91" t="s">
        <v>13</v>
      </c>
      <c r="L270" s="67">
        <v>0</v>
      </c>
      <c r="M270" s="37" t="s">
        <v>13</v>
      </c>
      <c r="N270" s="81" t="s">
        <v>13</v>
      </c>
      <c r="O270" s="91" t="s">
        <v>13</v>
      </c>
      <c r="P270" s="91" t="s">
        <v>13</v>
      </c>
      <c r="Q270" s="67">
        <v>0</v>
      </c>
      <c r="R270" s="230" t="s">
        <v>13</v>
      </c>
      <c r="S270" s="231" t="s">
        <v>13</v>
      </c>
      <c r="T270" s="232" t="s">
        <v>13</v>
      </c>
      <c r="U270" s="232" t="s">
        <v>13</v>
      </c>
      <c r="V270" s="233">
        <v>0</v>
      </c>
    </row>
    <row r="271" spans="1:22" ht="21.75">
      <c r="A271" s="38" t="s">
        <v>83</v>
      </c>
      <c r="B271" s="40"/>
      <c r="C271" s="82"/>
      <c r="D271" s="82"/>
      <c r="E271" s="93"/>
      <c r="F271" s="93"/>
      <c r="G271" s="69"/>
      <c r="H271" s="110"/>
      <c r="I271" s="110"/>
      <c r="J271" s="111"/>
      <c r="K271" s="93"/>
      <c r="L271" s="69"/>
      <c r="M271" s="56"/>
      <c r="N271" s="84"/>
      <c r="O271" s="93"/>
      <c r="P271" s="93"/>
      <c r="Q271" s="69"/>
      <c r="R271" s="244"/>
      <c r="S271" s="245"/>
      <c r="T271" s="237"/>
      <c r="U271" s="237"/>
      <c r="V271" s="238"/>
    </row>
    <row r="272" spans="1:22" ht="21.75">
      <c r="A272" s="30" t="s">
        <v>83</v>
      </c>
      <c r="B272" s="31" t="s">
        <v>12</v>
      </c>
      <c r="C272" s="80" t="s">
        <v>13</v>
      </c>
      <c r="D272" s="80" t="s">
        <v>13</v>
      </c>
      <c r="E272" s="90" t="s">
        <v>13</v>
      </c>
      <c r="F272" s="90" t="s">
        <v>13</v>
      </c>
      <c r="G272" s="66">
        <v>0</v>
      </c>
      <c r="H272" s="47" t="s">
        <v>13</v>
      </c>
      <c r="I272" s="47" t="s">
        <v>13</v>
      </c>
      <c r="J272" s="32" t="s">
        <v>13</v>
      </c>
      <c r="K272" s="90" t="s">
        <v>13</v>
      </c>
      <c r="L272" s="66">
        <f>SUM(J272,K273:K274)</f>
        <v>18.900000000000002</v>
      </c>
      <c r="M272" s="33" t="s">
        <v>13</v>
      </c>
      <c r="N272" s="80" t="s">
        <v>13</v>
      </c>
      <c r="O272" s="90" t="s">
        <v>13</v>
      </c>
      <c r="P272" s="90" t="s">
        <v>13</v>
      </c>
      <c r="Q272" s="66">
        <v>0</v>
      </c>
      <c r="R272" s="227">
        <f aca="true" t="shared" si="20" ref="R272:S274">SUM(C272,H272,M272)</f>
        <v>0</v>
      </c>
      <c r="S272" s="193">
        <f t="shared" si="20"/>
        <v>0</v>
      </c>
      <c r="T272" s="194">
        <f>S272/36</f>
        <v>0</v>
      </c>
      <c r="U272" s="195" t="s">
        <v>13</v>
      </c>
      <c r="V272" s="196">
        <f>SUM(T272,U273:U274)</f>
        <v>9.450000000000001</v>
      </c>
    </row>
    <row r="273" spans="1:22" ht="21.75">
      <c r="A273" s="43"/>
      <c r="B273" s="31" t="s">
        <v>14</v>
      </c>
      <c r="C273" s="80" t="s">
        <v>13</v>
      </c>
      <c r="D273" s="80" t="s">
        <v>13</v>
      </c>
      <c r="E273" s="90" t="s">
        <v>13</v>
      </c>
      <c r="F273" s="90" t="s">
        <v>13</v>
      </c>
      <c r="G273" s="66">
        <v>0</v>
      </c>
      <c r="H273" s="47" t="s">
        <v>13</v>
      </c>
      <c r="I273" s="47" t="s">
        <v>13</v>
      </c>
      <c r="J273" s="32" t="s">
        <v>13</v>
      </c>
      <c r="K273" s="90" t="s">
        <v>13</v>
      </c>
      <c r="L273" s="66">
        <v>0</v>
      </c>
      <c r="M273" s="33" t="s">
        <v>13</v>
      </c>
      <c r="N273" s="80" t="s">
        <v>13</v>
      </c>
      <c r="O273" s="90" t="s">
        <v>13</v>
      </c>
      <c r="P273" s="90" t="s">
        <v>13</v>
      </c>
      <c r="Q273" s="66">
        <v>0</v>
      </c>
      <c r="R273" s="227">
        <f t="shared" si="20"/>
        <v>0</v>
      </c>
      <c r="S273" s="193">
        <f t="shared" si="20"/>
        <v>0</v>
      </c>
      <c r="T273" s="194">
        <f>S273/24</f>
        <v>0</v>
      </c>
      <c r="U273" s="195">
        <f>T273*1.8</f>
        <v>0</v>
      </c>
      <c r="V273" s="196">
        <v>0</v>
      </c>
    </row>
    <row r="274" spans="1:22" ht="22.5" thickBot="1">
      <c r="A274" s="48"/>
      <c r="B274" s="35" t="s">
        <v>15</v>
      </c>
      <c r="C274" s="81" t="s">
        <v>13</v>
      </c>
      <c r="D274" s="81" t="s">
        <v>13</v>
      </c>
      <c r="E274" s="91" t="s">
        <v>13</v>
      </c>
      <c r="F274" s="91" t="s">
        <v>13</v>
      </c>
      <c r="G274" s="67">
        <v>0</v>
      </c>
      <c r="H274" s="109">
        <v>42</v>
      </c>
      <c r="I274" s="50">
        <v>126</v>
      </c>
      <c r="J274" s="53">
        <v>10.5</v>
      </c>
      <c r="K274" s="97">
        <v>18.900000000000002</v>
      </c>
      <c r="L274" s="67">
        <v>0</v>
      </c>
      <c r="M274" s="37" t="s">
        <v>13</v>
      </c>
      <c r="N274" s="81" t="s">
        <v>13</v>
      </c>
      <c r="O274" s="91" t="s">
        <v>13</v>
      </c>
      <c r="P274" s="91" t="s">
        <v>13</v>
      </c>
      <c r="Q274" s="67">
        <v>0</v>
      </c>
      <c r="R274" s="199">
        <f t="shared" si="20"/>
        <v>42</v>
      </c>
      <c r="S274" s="200">
        <f t="shared" si="20"/>
        <v>126</v>
      </c>
      <c r="T274" s="201">
        <f>S274/24</f>
        <v>5.25</v>
      </c>
      <c r="U274" s="232">
        <f>T274*1.8</f>
        <v>9.450000000000001</v>
      </c>
      <c r="V274" s="233">
        <v>0</v>
      </c>
    </row>
    <row r="275" spans="1:22" ht="21.75">
      <c r="A275" s="38" t="s">
        <v>84</v>
      </c>
      <c r="B275" s="40"/>
      <c r="C275" s="82"/>
      <c r="D275" s="82"/>
      <c r="E275" s="93"/>
      <c r="F275" s="93"/>
      <c r="G275" s="69"/>
      <c r="H275" s="110"/>
      <c r="I275" s="110"/>
      <c r="J275" s="111"/>
      <c r="K275" s="93"/>
      <c r="L275" s="69"/>
      <c r="M275" s="56"/>
      <c r="N275" s="84"/>
      <c r="O275" s="93"/>
      <c r="P275" s="93"/>
      <c r="Q275" s="69"/>
      <c r="R275" s="244"/>
      <c r="S275" s="245"/>
      <c r="T275" s="237"/>
      <c r="U275" s="237"/>
      <c r="V275" s="238"/>
    </row>
    <row r="276" spans="1:22" ht="21.75">
      <c r="A276" s="30" t="s">
        <v>84</v>
      </c>
      <c r="B276" s="31" t="s">
        <v>12</v>
      </c>
      <c r="C276" s="80" t="s">
        <v>13</v>
      </c>
      <c r="D276" s="80" t="s">
        <v>13</v>
      </c>
      <c r="E276" s="90" t="s">
        <v>13</v>
      </c>
      <c r="F276" s="90" t="s">
        <v>13</v>
      </c>
      <c r="G276" s="66">
        <v>57.6</v>
      </c>
      <c r="H276" s="47" t="s">
        <v>13</v>
      </c>
      <c r="I276" s="47" t="s">
        <v>13</v>
      </c>
      <c r="J276" s="32" t="s">
        <v>13</v>
      </c>
      <c r="K276" s="90" t="s">
        <v>13</v>
      </c>
      <c r="L276" s="66">
        <f>SUM(J276,K277:K278)</f>
        <v>142.35</v>
      </c>
      <c r="M276" s="33" t="s">
        <v>13</v>
      </c>
      <c r="N276" s="80" t="s">
        <v>13</v>
      </c>
      <c r="O276" s="90" t="s">
        <v>13</v>
      </c>
      <c r="P276" s="90" t="s">
        <v>13</v>
      </c>
      <c r="Q276" s="66">
        <v>0</v>
      </c>
      <c r="R276" s="227">
        <f aca="true" t="shared" si="21" ref="R276:S278">SUM(C276,H276,M276)</f>
        <v>0</v>
      </c>
      <c r="S276" s="193">
        <f t="shared" si="21"/>
        <v>0</v>
      </c>
      <c r="T276" s="194">
        <f>S276/36</f>
        <v>0</v>
      </c>
      <c r="U276" s="195" t="s">
        <v>13</v>
      </c>
      <c r="V276" s="196">
        <f>SUM(T276,U277:U278)</f>
        <v>99.975</v>
      </c>
    </row>
    <row r="277" spans="1:22" ht="21.75">
      <c r="A277" s="43"/>
      <c r="B277" s="31" t="s">
        <v>14</v>
      </c>
      <c r="C277" s="80">
        <v>128</v>
      </c>
      <c r="D277" s="80">
        <v>384</v>
      </c>
      <c r="E277" s="90">
        <v>32</v>
      </c>
      <c r="F277" s="90">
        <v>57.6</v>
      </c>
      <c r="G277" s="66">
        <v>0</v>
      </c>
      <c r="H277" s="47">
        <v>330</v>
      </c>
      <c r="I277" s="47">
        <v>949</v>
      </c>
      <c r="J277" s="51">
        <v>79.08333333333333</v>
      </c>
      <c r="K277" s="94">
        <v>142.35</v>
      </c>
      <c r="L277" s="66">
        <v>0</v>
      </c>
      <c r="M277" s="33" t="s">
        <v>13</v>
      </c>
      <c r="N277" s="80" t="s">
        <v>13</v>
      </c>
      <c r="O277" s="90" t="s">
        <v>13</v>
      </c>
      <c r="P277" s="90" t="s">
        <v>13</v>
      </c>
      <c r="Q277" s="66">
        <v>0</v>
      </c>
      <c r="R277" s="227">
        <f t="shared" si="21"/>
        <v>458</v>
      </c>
      <c r="S277" s="193">
        <f t="shared" si="21"/>
        <v>1333</v>
      </c>
      <c r="T277" s="194">
        <f>S277/24</f>
        <v>55.541666666666664</v>
      </c>
      <c r="U277" s="195">
        <f>T277*1.8</f>
        <v>99.975</v>
      </c>
      <c r="V277" s="196">
        <v>0</v>
      </c>
    </row>
    <row r="278" spans="1:22" ht="22.5" thickBot="1">
      <c r="A278" s="48"/>
      <c r="B278" s="35" t="s">
        <v>15</v>
      </c>
      <c r="C278" s="81" t="s">
        <v>13</v>
      </c>
      <c r="D278" s="81" t="s">
        <v>13</v>
      </c>
      <c r="E278" s="91" t="s">
        <v>13</v>
      </c>
      <c r="F278" s="91" t="s">
        <v>13</v>
      </c>
      <c r="G278" s="67">
        <v>0</v>
      </c>
      <c r="H278" s="109" t="s">
        <v>13</v>
      </c>
      <c r="I278" s="50" t="s">
        <v>13</v>
      </c>
      <c r="J278" s="36" t="s">
        <v>13</v>
      </c>
      <c r="K278" s="91" t="s">
        <v>13</v>
      </c>
      <c r="L278" s="67">
        <v>0</v>
      </c>
      <c r="M278" s="37" t="s">
        <v>13</v>
      </c>
      <c r="N278" s="81" t="s">
        <v>13</v>
      </c>
      <c r="O278" s="91" t="s">
        <v>13</v>
      </c>
      <c r="P278" s="91" t="s">
        <v>13</v>
      </c>
      <c r="Q278" s="67">
        <v>0</v>
      </c>
      <c r="R278" s="199">
        <f t="shared" si="21"/>
        <v>0</v>
      </c>
      <c r="S278" s="200">
        <f t="shared" si="21"/>
        <v>0</v>
      </c>
      <c r="T278" s="201">
        <f>S278/24</f>
        <v>0</v>
      </c>
      <c r="U278" s="232">
        <f>T278*1.8</f>
        <v>0</v>
      </c>
      <c r="V278" s="233">
        <v>0</v>
      </c>
    </row>
    <row r="279" spans="1:22" ht="21.75">
      <c r="A279" s="38" t="s">
        <v>103</v>
      </c>
      <c r="B279" s="40"/>
      <c r="C279" s="82"/>
      <c r="D279" s="82"/>
      <c r="E279" s="93"/>
      <c r="F279" s="93"/>
      <c r="G279" s="69"/>
      <c r="H279" s="110"/>
      <c r="I279" s="110"/>
      <c r="J279" s="111"/>
      <c r="K279" s="93"/>
      <c r="L279" s="69"/>
      <c r="M279" s="56"/>
      <c r="N279" s="84"/>
      <c r="O279" s="93"/>
      <c r="P279" s="93"/>
      <c r="Q279" s="69"/>
      <c r="R279" s="244"/>
      <c r="S279" s="245"/>
      <c r="T279" s="237"/>
      <c r="U279" s="237"/>
      <c r="V279" s="238"/>
    </row>
    <row r="280" spans="1:22" ht="21.75">
      <c r="A280" s="30" t="s">
        <v>19</v>
      </c>
      <c r="B280" s="31" t="s">
        <v>12</v>
      </c>
      <c r="C280" s="80" t="s">
        <v>13</v>
      </c>
      <c r="D280" s="80" t="s">
        <v>13</v>
      </c>
      <c r="E280" s="90" t="s">
        <v>13</v>
      </c>
      <c r="F280" s="90" t="s">
        <v>13</v>
      </c>
      <c r="G280" s="66">
        <v>0</v>
      </c>
      <c r="H280" s="47" t="s">
        <v>13</v>
      </c>
      <c r="I280" s="47" t="s">
        <v>13</v>
      </c>
      <c r="J280" s="32" t="s">
        <v>13</v>
      </c>
      <c r="K280" s="90" t="s">
        <v>13</v>
      </c>
      <c r="L280" s="66">
        <f>SUM(J280,K281:K282)</f>
        <v>204.5</v>
      </c>
      <c r="M280" s="33" t="s">
        <v>13</v>
      </c>
      <c r="N280" s="80" t="s">
        <v>13</v>
      </c>
      <c r="O280" s="90" t="s">
        <v>13</v>
      </c>
      <c r="P280" s="90" t="s">
        <v>13</v>
      </c>
      <c r="Q280" s="66">
        <v>380</v>
      </c>
      <c r="R280" s="227">
        <f aca="true" t="shared" si="22" ref="R280:S282">SUM(C280,H280,M280)</f>
        <v>0</v>
      </c>
      <c r="S280" s="193">
        <f t="shared" si="22"/>
        <v>0</v>
      </c>
      <c r="T280" s="194">
        <f>S280/36</f>
        <v>0</v>
      </c>
      <c r="U280" s="195" t="s">
        <v>13</v>
      </c>
      <c r="V280" s="196">
        <f>SUM(T280,U281:U282)</f>
        <v>292.25</v>
      </c>
    </row>
    <row r="281" spans="1:22" ht="21.75">
      <c r="A281" s="43"/>
      <c r="B281" s="31" t="s">
        <v>14</v>
      </c>
      <c r="C281" s="80" t="s">
        <v>13</v>
      </c>
      <c r="D281" s="80" t="s">
        <v>13</v>
      </c>
      <c r="E281" s="90" t="s">
        <v>13</v>
      </c>
      <c r="F281" s="90" t="s">
        <v>13</v>
      </c>
      <c r="G281" s="66">
        <v>0</v>
      </c>
      <c r="H281" s="47">
        <v>78</v>
      </c>
      <c r="I281" s="47">
        <v>234</v>
      </c>
      <c r="J281" s="51">
        <v>19.5</v>
      </c>
      <c r="K281" s="94">
        <v>39</v>
      </c>
      <c r="L281" s="66">
        <v>0</v>
      </c>
      <c r="M281" s="33">
        <v>150</v>
      </c>
      <c r="N281" s="80">
        <v>540</v>
      </c>
      <c r="O281" s="94">
        <v>45</v>
      </c>
      <c r="P281" s="94">
        <v>90</v>
      </c>
      <c r="Q281" s="66">
        <v>0</v>
      </c>
      <c r="R281" s="227">
        <f t="shared" si="22"/>
        <v>228</v>
      </c>
      <c r="S281" s="193">
        <f t="shared" si="22"/>
        <v>774</v>
      </c>
      <c r="T281" s="194">
        <f>S281/24</f>
        <v>32.25</v>
      </c>
      <c r="U281" s="195">
        <f>T281*2</f>
        <v>64.5</v>
      </c>
      <c r="V281" s="196">
        <v>0</v>
      </c>
    </row>
    <row r="282" spans="1:22" ht="22.5" thickBot="1">
      <c r="A282" s="48"/>
      <c r="B282" s="35" t="s">
        <v>15</v>
      </c>
      <c r="C282" s="81" t="s">
        <v>13</v>
      </c>
      <c r="D282" s="81" t="s">
        <v>13</v>
      </c>
      <c r="E282" s="91" t="s">
        <v>13</v>
      </c>
      <c r="F282" s="91" t="s">
        <v>13</v>
      </c>
      <c r="G282" s="67">
        <v>0</v>
      </c>
      <c r="H282" s="109">
        <v>353</v>
      </c>
      <c r="I282" s="50">
        <v>993</v>
      </c>
      <c r="J282" s="53">
        <v>82.75</v>
      </c>
      <c r="K282" s="97">
        <v>165.5</v>
      </c>
      <c r="L282" s="67">
        <v>0</v>
      </c>
      <c r="M282" s="37">
        <v>338</v>
      </c>
      <c r="N282" s="81">
        <v>1740</v>
      </c>
      <c r="O282" s="97">
        <v>145</v>
      </c>
      <c r="P282" s="97">
        <v>290</v>
      </c>
      <c r="Q282" s="67">
        <v>0</v>
      </c>
      <c r="R282" s="199">
        <f t="shared" si="22"/>
        <v>691</v>
      </c>
      <c r="S282" s="200">
        <f t="shared" si="22"/>
        <v>2733</v>
      </c>
      <c r="T282" s="201">
        <f>S282/24</f>
        <v>113.875</v>
      </c>
      <c r="U282" s="232">
        <f>T282*2</f>
        <v>227.75</v>
      </c>
      <c r="V282" s="233">
        <v>0</v>
      </c>
    </row>
    <row r="283" spans="1:22" s="23" customFormat="1" ht="21.75">
      <c r="A283" s="263" t="s">
        <v>110</v>
      </c>
      <c r="B283" s="264" t="s">
        <v>12</v>
      </c>
      <c r="C283" s="265">
        <f>SUM(C5,C9,C13,C17,C21,C25,C65,C78,C82,C92,C129,C139,C161,C171,C231,C236,C258,C268,C272,C276,C280)</f>
        <v>5410</v>
      </c>
      <c r="D283" s="265">
        <f>SUM(D5,D9,D13,D17,D21,D25,D65,D78,D82,D92,D129,D139,D161,D171,D231,D236,D258,D268,D272,D276,D280)</f>
        <v>14369</v>
      </c>
      <c r="E283" s="269">
        <f>ROUND(SUM(E5,E9,E13,E17,E21,E25,E65,E78,E82,E92,E129,E139,E161,E171,E231,E236,E258,E268,E272,E276,E280),2)</f>
        <v>798.28</v>
      </c>
      <c r="F283" s="267"/>
      <c r="G283" s="271">
        <f>ROUND(SUM(E283,F284:F286),2)</f>
        <v>1043.36</v>
      </c>
      <c r="H283" s="265">
        <f>SUM(H5,H9,H13,H17,H21,H25,H65,H78,H82,H92,H129,H139,H161,H171,H231,H236,H258,H268,H272,H276,H280)</f>
        <v>136548</v>
      </c>
      <c r="I283" s="265">
        <f>SUM(I5,I9,I13,I17,I21,I25,I65,I78,I82,I92,I129,I139,I161,I171,I231,I236,I258,I268,I272,I276,I280)</f>
        <v>335000</v>
      </c>
      <c r="J283" s="269">
        <f>ROUND(SUM(J5,J9,J13,J17,J21,J25,J65,J78,J82,J92,J129,J139,J161,J171,J231,J236,J258,J268,J272,J276,J280),2)</f>
        <v>18611.11</v>
      </c>
      <c r="K283" s="267"/>
      <c r="L283" s="271">
        <f>ROUND(SUM(J283,K284:K286),2)</f>
        <v>20707.27</v>
      </c>
      <c r="M283" s="265">
        <f>SUM(M5,M9,M13,M17,M21,M25,M65,M78,M82,M92,M129,M139,M161,M171,M231,M236,M258,M268,M272,M276,M280)</f>
        <v>125466</v>
      </c>
      <c r="N283" s="265">
        <f>SUM(N5,N9,N13,N17,N21,N25,N65,N78,N82,N92,N129,N139,N161,N171,N231,N236,N258,N268,N272,N276,N280)</f>
        <v>314552</v>
      </c>
      <c r="O283" s="269">
        <f>ROUND(SUM(O5,O9,O13,O17,O21,O25,O65,O78,O82,O92,O129,O139,O161,O171,O231,O236,O258,O268,O272,O276,O280),2)</f>
        <v>17475.11</v>
      </c>
      <c r="P283" s="267"/>
      <c r="Q283" s="271">
        <f>ROUND(SUM(O283,P284:P286),2)</f>
        <v>19440.73</v>
      </c>
      <c r="R283" s="265">
        <f>SUM(R5,R9,R13,R17,R21,R25,R65,R78,R82,R92,R129,R139,R161,R171,R231,R236,R258,R268,R272,R276,R280)</f>
        <v>267424</v>
      </c>
      <c r="S283" s="265">
        <f>SUM(S5,S9,S13,S17,S21,S25,S65,S78,S82,S92,S129,S139,S161,S171,S231,S236,S258,S268,S272,S276,S280)</f>
        <v>663921</v>
      </c>
      <c r="T283" s="269">
        <f>ROUND(SUM(T5,T9,T13,T17,T21,T25,T65,T78,T82,T92,T129,T139,T161,T171,T231,T236,T258,T268,T272,T276,T280),2)</f>
        <v>18442.25</v>
      </c>
      <c r="U283" s="267"/>
      <c r="V283" s="271">
        <f>ROUND(SUM(T283,U284:U286),2)</f>
        <v>20595.68</v>
      </c>
    </row>
    <row r="284" spans="1:22" s="23" customFormat="1" ht="21.75">
      <c r="A284" s="270"/>
      <c r="B284" s="264" t="s">
        <v>64</v>
      </c>
      <c r="C284" s="265">
        <f>SUM(C232)</f>
        <v>388</v>
      </c>
      <c r="D284" s="265">
        <f>SUM(D232)</f>
        <v>1067</v>
      </c>
      <c r="E284" s="269">
        <f>SUM(E232)</f>
        <v>88.91666666666667</v>
      </c>
      <c r="F284" s="269">
        <f>ROUND(SUM(F232),2)</f>
        <v>133.38</v>
      </c>
      <c r="G284" s="268">
        <v>0</v>
      </c>
      <c r="H284" s="265">
        <f>SUM(H232)</f>
        <v>521</v>
      </c>
      <c r="I284" s="265">
        <f>SUM(I232)</f>
        <v>1341</v>
      </c>
      <c r="J284" s="269">
        <f>SUM(J232)</f>
        <v>111.75</v>
      </c>
      <c r="K284" s="269">
        <f>ROUND(SUM(K232),2)</f>
        <v>167.63</v>
      </c>
      <c r="L284" s="268">
        <v>0</v>
      </c>
      <c r="M284" s="265">
        <f>SUM(M232)</f>
        <v>198</v>
      </c>
      <c r="N284" s="265">
        <f>SUM(N232)</f>
        <v>462</v>
      </c>
      <c r="O284" s="269">
        <f>SUM(O232)</f>
        <v>38.5</v>
      </c>
      <c r="P284" s="269">
        <f>ROUND(SUM(P232),2)</f>
        <v>57.75</v>
      </c>
      <c r="Q284" s="268">
        <v>0</v>
      </c>
      <c r="R284" s="265">
        <f>SUM(R232)</f>
        <v>1107</v>
      </c>
      <c r="S284" s="265">
        <f>SUM(S232)</f>
        <v>2870</v>
      </c>
      <c r="T284" s="269">
        <f>SUM(T232)</f>
        <v>119.58333333333333</v>
      </c>
      <c r="U284" s="269">
        <f>ROUND(SUM(U232),2)</f>
        <v>179.38</v>
      </c>
      <c r="V284" s="268">
        <v>0</v>
      </c>
    </row>
    <row r="285" spans="1:22" s="23" customFormat="1" ht="21.75">
      <c r="A285" s="270"/>
      <c r="B285" s="264" t="s">
        <v>14</v>
      </c>
      <c r="C285" s="266">
        <f>SUM(C6,C10,C14,C18,C22,C26,C66,C79,C83,C93,C130,C140,C162,C172,C233,C237,C259,C269,C273,C277,C281)</f>
        <v>135</v>
      </c>
      <c r="D285" s="266">
        <f>SUM(D6,D10,D14,D18,D22,D26,D66,D79,D83,D93,D130,D140,D162,D172,D233,D237,D259,D269,D273,D277,D281)</f>
        <v>414</v>
      </c>
      <c r="E285" s="267">
        <f>SUM(E6,E10,E14,E18,E22,E26,E66,E79,E83,E93,E130,E140,E162,E172,E233,E237,E259,E269,E273,E277,E281)</f>
        <v>34.5</v>
      </c>
      <c r="F285" s="267">
        <f>ROUND(SUM(F6,F10,F14,F18,F22,F26,F66,F79,F83,F93,F130,F140,F162,F172,F233,F237,F259,F269,F273,F277,F281),2)</f>
        <v>61.6</v>
      </c>
      <c r="G285" s="268">
        <v>0</v>
      </c>
      <c r="H285" s="266">
        <f>SUM(H6,H10,H14,H18,H22,H26,H66,H79,H83,H93,H130,H140,H162,H172,H233,H237,H259,H269,H273,H277,H281)</f>
        <v>1707</v>
      </c>
      <c r="I285" s="266">
        <f>SUM(I6,I10,I14,I18,I22,I26,I66,I79,I83,I93,I130,I140,I162,I172,I233,I237,I259,I269,I273,I277,I281)</f>
        <v>5285</v>
      </c>
      <c r="J285" s="267">
        <f>SUM(J6,J10,J14,J18,J22,J26,J66,J79,J83,J93,J130,J140,J162,J172,J233,J237,J259,J269,J273,J277,J281)</f>
        <v>440.41666666666663</v>
      </c>
      <c r="K285" s="267">
        <f>ROUND(SUM(K6,K10,K14,K18,K22,K26,K66,K79,K83,K93,K130,K140,K162,K172,K233,K237,K259,K269,K273,K277,K281),2)</f>
        <v>727.53</v>
      </c>
      <c r="L285" s="268">
        <v>0</v>
      </c>
      <c r="M285" s="266">
        <f>SUM(M6,M10,M14,M18,M22,M26,M66,M79,M83,M93,M130,M140,M162,M172,M233,M237,M259,M269,M273,M277,M281)</f>
        <v>1072</v>
      </c>
      <c r="N285" s="266">
        <f>SUM(N6,N10,N14,N18,N22,N26,N66,N79,N83,N93,N130,N140,N162,N172,N233,N237,N259,N269,N273,N277,N281)</f>
        <v>4108</v>
      </c>
      <c r="O285" s="267">
        <f>SUM(O6,O10,O14,O18,O22,O26,O66,O79,O83,O93,O130,O140,O162,O172,O233,O237,O259,O269,O273,O277,O281)</f>
        <v>342.33333333333337</v>
      </c>
      <c r="P285" s="267">
        <f>ROUND(SUM(P6,P10,P14,P18,P22,P26,P66,P79,P83,P93,P130,P140,P162,P172,P233,P237,P259,P269,P273,P277,P281),2)</f>
        <v>537.41</v>
      </c>
      <c r="Q285" s="268">
        <v>0</v>
      </c>
      <c r="R285" s="266">
        <f>SUM(R6,R10,R14,R18,R22,R26,R66,R79,R83,R93,R130,R140,R162,R172,R233,R237,R259,R269,R273,R277,R281)</f>
        <v>2914</v>
      </c>
      <c r="S285" s="266">
        <f aca="true" t="shared" si="23" ref="S285:U286">SUM(S6,S10,S14,S18,S22,S26,S66,S79,S83,S93,S130,S140,S162,S172,S233,S237,S259,S269,S273,S277,S281)</f>
        <v>9807</v>
      </c>
      <c r="T285" s="267">
        <f t="shared" si="23"/>
        <v>408.625</v>
      </c>
      <c r="U285" s="267">
        <f>ROUND(SUM(U6,U10,U14,U18,U22,U26,U66,U79,U83,U93,U130,U140,U162,U172,U233,U237,U259,U269,U273,U277,U281),2)</f>
        <v>663.27</v>
      </c>
      <c r="V285" s="268">
        <v>0</v>
      </c>
    </row>
    <row r="286" spans="1:22" s="23" customFormat="1" ht="22.5" thickBot="1">
      <c r="A286" s="272"/>
      <c r="B286" s="273" t="s">
        <v>15</v>
      </c>
      <c r="C286" s="274">
        <f>SUM(C7,C11,C15,C19,C23,C27,C67,C80,C84,C94,C131,C141,C163,C173,C234,C238,C260,C270,C274,C278,C282)</f>
        <v>42</v>
      </c>
      <c r="D286" s="274">
        <f>SUM(D7,D11,D15,D19,D23,D27,D67,D80,D84,D94,D131,D141,D163,D173,D234,D238,D260,D270,D274,D278,D282)</f>
        <v>382</v>
      </c>
      <c r="E286" s="275">
        <f>SUM(E7,E11,E15,E19,E23,E27,E67,E80,E84,E94,E131,E141,E163,E173,E234,E238,E260,E270,E274,E278,E282)</f>
        <v>31.833333333333332</v>
      </c>
      <c r="F286" s="275">
        <f>ROUND(SUM(F7,F11,F15,F19,F23,F27,F67,F80,F84,F94,F131,F141,F163,F173,F234,F238,F260,F270,F274,F278,F282),2)</f>
        <v>50.1</v>
      </c>
      <c r="G286" s="276">
        <v>0</v>
      </c>
      <c r="H286" s="274">
        <f>SUM(H7,H11,H15,H19,H23,H27,H67,H80,H84,H94,H131,H141,H163,H173,H234,H238,H260,H270,H274,H278,H282)</f>
        <v>1514</v>
      </c>
      <c r="I286" s="274">
        <f>SUM(I7,I11,I15,I19,I23,I27,I67,I80,I84,I94,I131,I141,I163,I173,I234,I238,I260,I270,I274,I278,I282)</f>
        <v>8761</v>
      </c>
      <c r="J286" s="275">
        <f>SUM(J7,J11,J15,J19,J23,J27,J67,J80,J84,J94,J131,J141,J163,J173,J234,J238,J260,J270,J274,J278,J282)</f>
        <v>730.0833333333333</v>
      </c>
      <c r="K286" s="275">
        <f>ROUND(SUM(K7,K11,K15,K19,K23,K27,K67,K80,K84,K94,K131,K141,K163,K173,K234,K238,K260,K270,K274,K278,K282),2)</f>
        <v>1201</v>
      </c>
      <c r="L286" s="276">
        <v>0</v>
      </c>
      <c r="M286" s="274">
        <f>SUM(M7,M11,M15,M19,M23,M27,M67,M80,M84,M94,M131,M141,M163,M173,M234,M238,M260,M270,M274,M278,M282)</f>
        <v>1315</v>
      </c>
      <c r="N286" s="274">
        <f>SUM(N7,N11,N15,N19,N23,N27,N67,N80,N84,N94,N131,N141,N163,N173,N234,N238,N260,N270,N274,N278,N282)</f>
        <v>10006</v>
      </c>
      <c r="O286" s="275">
        <f>SUM(O7,O11,O15,O19,O23,O27,O67,O80,O84,O94,O131,O141,O163,O173,O234,O238,O260,O270,O274,O278,O282)</f>
        <v>833.8333333333333</v>
      </c>
      <c r="P286" s="275">
        <f>ROUND(SUM(P7,P11,P15,P19,P23,P27,P67,P80,P84,P94,P131,P141,P163,P173,P234,P238,P260,P270,P274,P278,P282),2)</f>
        <v>1370.46</v>
      </c>
      <c r="Q286" s="276">
        <v>0</v>
      </c>
      <c r="R286" s="274">
        <f>SUM(R7,R11,R15,R19,R23,R27,R67,R80,R84,R94,R131,R141,R163,R173,R234,R238,R260,R270,R274,R278,R282)</f>
        <v>2871</v>
      </c>
      <c r="S286" s="274">
        <f t="shared" si="23"/>
        <v>19149</v>
      </c>
      <c r="T286" s="275">
        <f t="shared" si="23"/>
        <v>797.875</v>
      </c>
      <c r="U286" s="275">
        <f>ROUND(SUM(U7,U11,U15,U19,U23,U27,U67,U80,U84,U94,U131,U141,U163,U173,U234,U238,U260,U270,U274,U278,U282),2)</f>
        <v>1310.78</v>
      </c>
      <c r="V286" s="276">
        <v>0</v>
      </c>
    </row>
    <row r="287" spans="1:22" ht="21.75">
      <c r="A287" s="57" t="s">
        <v>85</v>
      </c>
      <c r="B287" s="58"/>
      <c r="C287" s="85"/>
      <c r="D287" s="85"/>
      <c r="E287" s="95"/>
      <c r="F287" s="95"/>
      <c r="G287" s="71"/>
      <c r="H287" s="122"/>
      <c r="I287" s="122"/>
      <c r="J287" s="122"/>
      <c r="K287" s="99"/>
      <c r="L287" s="71"/>
      <c r="M287" s="123"/>
      <c r="N287" s="85"/>
      <c r="O287" s="99"/>
      <c r="P287" s="99"/>
      <c r="Q287" s="71"/>
      <c r="R287" s="124"/>
      <c r="S287" s="85"/>
      <c r="T287" s="99"/>
      <c r="U287" s="99"/>
      <c r="V287" s="103"/>
    </row>
    <row r="288" spans="1:22" ht="21.75">
      <c r="A288" s="59" t="s">
        <v>86</v>
      </c>
      <c r="B288" s="60"/>
      <c r="C288" s="86"/>
      <c r="D288" s="86"/>
      <c r="E288" s="90"/>
      <c r="F288" s="90"/>
      <c r="G288" s="66"/>
      <c r="H288" s="47"/>
      <c r="I288" s="47"/>
      <c r="J288" s="51"/>
      <c r="K288" s="94"/>
      <c r="L288" s="66"/>
      <c r="M288" s="125"/>
      <c r="N288" s="86"/>
      <c r="O288" s="94"/>
      <c r="P288" s="94"/>
      <c r="Q288" s="66"/>
      <c r="R288" s="246"/>
      <c r="S288" s="247"/>
      <c r="T288" s="194"/>
      <c r="U288" s="194"/>
      <c r="V288" s="196"/>
    </row>
    <row r="289" spans="1:22" ht="21.75">
      <c r="A289" s="30" t="s">
        <v>87</v>
      </c>
      <c r="B289" s="31" t="s">
        <v>12</v>
      </c>
      <c r="C289" s="80" t="s">
        <v>13</v>
      </c>
      <c r="D289" s="80" t="s">
        <v>13</v>
      </c>
      <c r="E289" s="90" t="s">
        <v>13</v>
      </c>
      <c r="F289" s="90" t="s">
        <v>13</v>
      </c>
      <c r="G289" s="66">
        <v>0</v>
      </c>
      <c r="H289" s="47">
        <v>1086</v>
      </c>
      <c r="I289" s="47">
        <v>2860</v>
      </c>
      <c r="J289" s="51">
        <v>158.88888888888889</v>
      </c>
      <c r="K289" s="90" t="s">
        <v>13</v>
      </c>
      <c r="L289" s="66">
        <v>158.88888888888889</v>
      </c>
      <c r="M289" s="33">
        <v>1044</v>
      </c>
      <c r="N289" s="80">
        <v>2832</v>
      </c>
      <c r="O289" s="94">
        <v>157.33333333333334</v>
      </c>
      <c r="P289" s="90" t="s">
        <v>13</v>
      </c>
      <c r="Q289" s="66">
        <v>157.33333333333334</v>
      </c>
      <c r="R289" s="227">
        <f>SUM(C289,H289,M289)</f>
        <v>2130</v>
      </c>
      <c r="S289" s="193">
        <f>SUM(D289,I289,N289)</f>
        <v>5692</v>
      </c>
      <c r="T289" s="194">
        <f>S289/36</f>
        <v>158.11111111111111</v>
      </c>
      <c r="U289" s="195" t="s">
        <v>13</v>
      </c>
      <c r="V289" s="196">
        <f>SUM(T289,U290:U291)</f>
        <v>158.11111111111111</v>
      </c>
    </row>
    <row r="290" spans="1:22" ht="21.75">
      <c r="A290" s="43"/>
      <c r="B290" s="31" t="s">
        <v>14</v>
      </c>
      <c r="C290" s="80" t="s">
        <v>13</v>
      </c>
      <c r="D290" s="80" t="s">
        <v>13</v>
      </c>
      <c r="E290" s="90" t="s">
        <v>13</v>
      </c>
      <c r="F290" s="90" t="s">
        <v>13</v>
      </c>
      <c r="G290" s="66">
        <v>0</v>
      </c>
      <c r="H290" s="47" t="s">
        <v>13</v>
      </c>
      <c r="I290" s="47" t="s">
        <v>13</v>
      </c>
      <c r="J290" s="32" t="s">
        <v>13</v>
      </c>
      <c r="K290" s="90" t="s">
        <v>13</v>
      </c>
      <c r="L290" s="66">
        <v>0</v>
      </c>
      <c r="M290" s="33" t="s">
        <v>13</v>
      </c>
      <c r="N290" s="80" t="s">
        <v>13</v>
      </c>
      <c r="O290" s="90" t="s">
        <v>13</v>
      </c>
      <c r="P290" s="90" t="s">
        <v>13</v>
      </c>
      <c r="Q290" s="66">
        <v>0</v>
      </c>
      <c r="R290" s="228" t="s">
        <v>13</v>
      </c>
      <c r="S290" s="229" t="s">
        <v>13</v>
      </c>
      <c r="T290" s="195" t="s">
        <v>13</v>
      </c>
      <c r="U290" s="195" t="s">
        <v>13</v>
      </c>
      <c r="V290" s="196">
        <v>0</v>
      </c>
    </row>
    <row r="291" spans="1:22" ht="22.5" thickBot="1">
      <c r="A291" s="48"/>
      <c r="B291" s="35" t="s">
        <v>15</v>
      </c>
      <c r="C291" s="81" t="s">
        <v>13</v>
      </c>
      <c r="D291" s="81" t="s">
        <v>13</v>
      </c>
      <c r="E291" s="91" t="s">
        <v>13</v>
      </c>
      <c r="F291" s="91" t="s">
        <v>13</v>
      </c>
      <c r="G291" s="67">
        <v>0</v>
      </c>
      <c r="H291" s="109" t="s">
        <v>13</v>
      </c>
      <c r="I291" s="50" t="s">
        <v>13</v>
      </c>
      <c r="J291" s="36" t="s">
        <v>13</v>
      </c>
      <c r="K291" s="91" t="s">
        <v>13</v>
      </c>
      <c r="L291" s="67">
        <v>0</v>
      </c>
      <c r="M291" s="37" t="s">
        <v>13</v>
      </c>
      <c r="N291" s="81" t="s">
        <v>13</v>
      </c>
      <c r="O291" s="91" t="s">
        <v>13</v>
      </c>
      <c r="P291" s="91" t="s">
        <v>13</v>
      </c>
      <c r="Q291" s="67">
        <v>0</v>
      </c>
      <c r="R291" s="230" t="s">
        <v>13</v>
      </c>
      <c r="S291" s="231" t="s">
        <v>13</v>
      </c>
      <c r="T291" s="232" t="s">
        <v>13</v>
      </c>
      <c r="U291" s="232" t="s">
        <v>13</v>
      </c>
      <c r="V291" s="233">
        <v>0</v>
      </c>
    </row>
    <row r="292" spans="1:22" ht="21.75">
      <c r="A292" s="38" t="s">
        <v>88</v>
      </c>
      <c r="B292" s="40"/>
      <c r="C292" s="82"/>
      <c r="D292" s="82"/>
      <c r="E292" s="93"/>
      <c r="F292" s="93"/>
      <c r="G292" s="69"/>
      <c r="H292" s="110"/>
      <c r="I292" s="110"/>
      <c r="J292" s="111"/>
      <c r="K292" s="98"/>
      <c r="L292" s="69"/>
      <c r="M292" s="120"/>
      <c r="N292" s="82"/>
      <c r="O292" s="98"/>
      <c r="P292" s="98"/>
      <c r="Q292" s="69"/>
      <c r="R292" s="242"/>
      <c r="S292" s="243"/>
      <c r="T292" s="241"/>
      <c r="U292" s="241"/>
      <c r="V292" s="238"/>
    </row>
    <row r="293" spans="1:22" ht="21.75">
      <c r="A293" s="30" t="s">
        <v>89</v>
      </c>
      <c r="B293" s="31" t="s">
        <v>12</v>
      </c>
      <c r="C293" s="80">
        <v>539</v>
      </c>
      <c r="D293" s="80">
        <v>1617</v>
      </c>
      <c r="E293" s="90">
        <v>89.83333333333333</v>
      </c>
      <c r="F293" s="90" t="s">
        <v>13</v>
      </c>
      <c r="G293" s="66">
        <v>89.83333333333333</v>
      </c>
      <c r="H293" s="47">
        <v>10348</v>
      </c>
      <c r="I293" s="47">
        <v>26642</v>
      </c>
      <c r="J293" s="51">
        <v>1480.111111111111</v>
      </c>
      <c r="K293" s="90" t="s">
        <v>13</v>
      </c>
      <c r="L293" s="66">
        <v>1480.111111111111</v>
      </c>
      <c r="M293" s="33">
        <v>9489</v>
      </c>
      <c r="N293" s="80">
        <v>25940</v>
      </c>
      <c r="O293" s="94">
        <v>1441.111111111111</v>
      </c>
      <c r="P293" s="90" t="s">
        <v>13</v>
      </c>
      <c r="Q293" s="66">
        <v>1441.111111111111</v>
      </c>
      <c r="R293" s="227">
        <f>SUM(C293,H293,M293)</f>
        <v>20376</v>
      </c>
      <c r="S293" s="193">
        <f>SUM(D293,I293,N293)</f>
        <v>54199</v>
      </c>
      <c r="T293" s="194">
        <f>S293/36</f>
        <v>1505.5277777777778</v>
      </c>
      <c r="U293" s="195" t="s">
        <v>13</v>
      </c>
      <c r="V293" s="196">
        <f>SUM(T293,U294:U295)</f>
        <v>1505.5277777777778</v>
      </c>
    </row>
    <row r="294" spans="1:22" ht="21.75">
      <c r="A294" s="43"/>
      <c r="B294" s="31" t="s">
        <v>14</v>
      </c>
      <c r="C294" s="80" t="s">
        <v>13</v>
      </c>
      <c r="D294" s="80" t="s">
        <v>13</v>
      </c>
      <c r="E294" s="90" t="s">
        <v>13</v>
      </c>
      <c r="F294" s="90" t="s">
        <v>13</v>
      </c>
      <c r="G294" s="66">
        <v>0</v>
      </c>
      <c r="H294" s="47" t="s">
        <v>13</v>
      </c>
      <c r="I294" s="47" t="s">
        <v>13</v>
      </c>
      <c r="J294" s="32" t="s">
        <v>13</v>
      </c>
      <c r="K294" s="90" t="s">
        <v>13</v>
      </c>
      <c r="L294" s="66">
        <v>0</v>
      </c>
      <c r="M294" s="33" t="s">
        <v>13</v>
      </c>
      <c r="N294" s="80" t="s">
        <v>13</v>
      </c>
      <c r="O294" s="90" t="s">
        <v>13</v>
      </c>
      <c r="P294" s="90" t="s">
        <v>13</v>
      </c>
      <c r="Q294" s="66">
        <v>0</v>
      </c>
      <c r="R294" s="228" t="s">
        <v>13</v>
      </c>
      <c r="S294" s="229" t="s">
        <v>13</v>
      </c>
      <c r="T294" s="195" t="s">
        <v>13</v>
      </c>
      <c r="U294" s="195" t="s">
        <v>13</v>
      </c>
      <c r="V294" s="196">
        <v>0</v>
      </c>
    </row>
    <row r="295" spans="1:22" ht="22.5" thickBot="1">
      <c r="A295" s="48"/>
      <c r="B295" s="35" t="s">
        <v>15</v>
      </c>
      <c r="C295" s="81" t="s">
        <v>13</v>
      </c>
      <c r="D295" s="81" t="s">
        <v>13</v>
      </c>
      <c r="E295" s="91" t="s">
        <v>13</v>
      </c>
      <c r="F295" s="91" t="s">
        <v>13</v>
      </c>
      <c r="G295" s="67">
        <v>0</v>
      </c>
      <c r="H295" s="109" t="s">
        <v>13</v>
      </c>
      <c r="I295" s="50" t="s">
        <v>13</v>
      </c>
      <c r="J295" s="36" t="s">
        <v>13</v>
      </c>
      <c r="K295" s="91" t="s">
        <v>13</v>
      </c>
      <c r="L295" s="67">
        <v>0</v>
      </c>
      <c r="M295" s="37" t="s">
        <v>13</v>
      </c>
      <c r="N295" s="81" t="s">
        <v>13</v>
      </c>
      <c r="O295" s="91" t="s">
        <v>13</v>
      </c>
      <c r="P295" s="91" t="s">
        <v>13</v>
      </c>
      <c r="Q295" s="67">
        <v>0</v>
      </c>
      <c r="R295" s="230" t="s">
        <v>13</v>
      </c>
      <c r="S295" s="231" t="s">
        <v>13</v>
      </c>
      <c r="T295" s="232" t="s">
        <v>13</v>
      </c>
      <c r="U295" s="232" t="s">
        <v>13</v>
      </c>
      <c r="V295" s="233">
        <v>0</v>
      </c>
    </row>
    <row r="296" spans="1:22" ht="21.75">
      <c r="A296" s="38" t="s">
        <v>90</v>
      </c>
      <c r="B296" s="40"/>
      <c r="C296" s="82"/>
      <c r="D296" s="82"/>
      <c r="E296" s="93"/>
      <c r="F296" s="93"/>
      <c r="G296" s="69"/>
      <c r="H296" s="110"/>
      <c r="I296" s="110"/>
      <c r="J296" s="111"/>
      <c r="K296" s="98"/>
      <c r="L296" s="69"/>
      <c r="M296" s="120"/>
      <c r="N296" s="82"/>
      <c r="O296" s="98"/>
      <c r="P296" s="98"/>
      <c r="Q296" s="69"/>
      <c r="R296" s="242"/>
      <c r="S296" s="243"/>
      <c r="T296" s="241"/>
      <c r="U296" s="241"/>
      <c r="V296" s="238"/>
    </row>
    <row r="297" spans="1:22" ht="21.75">
      <c r="A297" s="30" t="s">
        <v>90</v>
      </c>
      <c r="B297" s="31" t="s">
        <v>12</v>
      </c>
      <c r="C297" s="80" t="s">
        <v>13</v>
      </c>
      <c r="D297" s="80" t="s">
        <v>13</v>
      </c>
      <c r="E297" s="90" t="s">
        <v>13</v>
      </c>
      <c r="F297" s="90" t="s">
        <v>13</v>
      </c>
      <c r="G297" s="66">
        <v>0</v>
      </c>
      <c r="H297" s="47">
        <v>1503</v>
      </c>
      <c r="I297" s="47">
        <v>3963</v>
      </c>
      <c r="J297" s="51">
        <v>220.16666666666666</v>
      </c>
      <c r="K297" s="94"/>
      <c r="L297" s="66">
        <v>220.16666666666666</v>
      </c>
      <c r="M297" s="33">
        <v>1635</v>
      </c>
      <c r="N297" s="80">
        <v>4027</v>
      </c>
      <c r="O297" s="94">
        <v>223.72222222222223</v>
      </c>
      <c r="P297" s="90" t="s">
        <v>13</v>
      </c>
      <c r="Q297" s="66">
        <v>223.72222222222223</v>
      </c>
      <c r="R297" s="227">
        <f>SUM(C297,H297,M297)</f>
        <v>3138</v>
      </c>
      <c r="S297" s="193">
        <f>SUM(D297,I297,N297)</f>
        <v>7990</v>
      </c>
      <c r="T297" s="194">
        <f>S297/36</f>
        <v>221.94444444444446</v>
      </c>
      <c r="U297" s="195" t="s">
        <v>13</v>
      </c>
      <c r="V297" s="196">
        <f>SUM(T297,U298:U299)</f>
        <v>221.94444444444446</v>
      </c>
    </row>
    <row r="298" spans="1:22" ht="21.75">
      <c r="A298" s="43"/>
      <c r="B298" s="31" t="s">
        <v>14</v>
      </c>
      <c r="C298" s="80" t="s">
        <v>13</v>
      </c>
      <c r="D298" s="80" t="s">
        <v>13</v>
      </c>
      <c r="E298" s="90" t="s">
        <v>13</v>
      </c>
      <c r="F298" s="90" t="s">
        <v>13</v>
      </c>
      <c r="G298" s="66">
        <v>0</v>
      </c>
      <c r="H298" s="47" t="s">
        <v>13</v>
      </c>
      <c r="I298" s="47" t="s">
        <v>13</v>
      </c>
      <c r="J298" s="32" t="s">
        <v>13</v>
      </c>
      <c r="K298" s="90" t="s">
        <v>13</v>
      </c>
      <c r="L298" s="66">
        <v>0</v>
      </c>
      <c r="M298" s="33" t="s">
        <v>13</v>
      </c>
      <c r="N298" s="80" t="s">
        <v>13</v>
      </c>
      <c r="O298" s="90" t="s">
        <v>13</v>
      </c>
      <c r="P298" s="90" t="s">
        <v>13</v>
      </c>
      <c r="Q298" s="66">
        <v>0</v>
      </c>
      <c r="R298" s="228" t="s">
        <v>13</v>
      </c>
      <c r="S298" s="229" t="s">
        <v>13</v>
      </c>
      <c r="T298" s="195" t="s">
        <v>13</v>
      </c>
      <c r="U298" s="195" t="s">
        <v>13</v>
      </c>
      <c r="V298" s="196">
        <v>0</v>
      </c>
    </row>
    <row r="299" spans="1:22" ht="22.5" thickBot="1">
      <c r="A299" s="48"/>
      <c r="B299" s="35" t="s">
        <v>15</v>
      </c>
      <c r="C299" s="81" t="s">
        <v>13</v>
      </c>
      <c r="D299" s="81" t="s">
        <v>13</v>
      </c>
      <c r="E299" s="91" t="s">
        <v>13</v>
      </c>
      <c r="F299" s="91" t="s">
        <v>13</v>
      </c>
      <c r="G299" s="67">
        <v>0</v>
      </c>
      <c r="H299" s="109" t="s">
        <v>13</v>
      </c>
      <c r="I299" s="50" t="s">
        <v>13</v>
      </c>
      <c r="J299" s="36" t="s">
        <v>13</v>
      </c>
      <c r="K299" s="91" t="s">
        <v>13</v>
      </c>
      <c r="L299" s="67">
        <v>0</v>
      </c>
      <c r="M299" s="37" t="s">
        <v>13</v>
      </c>
      <c r="N299" s="81" t="s">
        <v>13</v>
      </c>
      <c r="O299" s="91" t="s">
        <v>13</v>
      </c>
      <c r="P299" s="91" t="s">
        <v>13</v>
      </c>
      <c r="Q299" s="67">
        <v>0</v>
      </c>
      <c r="R299" s="230" t="s">
        <v>13</v>
      </c>
      <c r="S299" s="231" t="s">
        <v>13</v>
      </c>
      <c r="T299" s="232" t="s">
        <v>13</v>
      </c>
      <c r="U299" s="232" t="s">
        <v>13</v>
      </c>
      <c r="V299" s="233">
        <v>0</v>
      </c>
    </row>
    <row r="300" spans="1:22" s="23" customFormat="1" ht="21.75">
      <c r="A300" s="263" t="s">
        <v>111</v>
      </c>
      <c r="B300" s="264" t="s">
        <v>12</v>
      </c>
      <c r="C300" s="265">
        <f>SUM(C289,C293,C297)</f>
        <v>539</v>
      </c>
      <c r="D300" s="265">
        <f aca="true" t="shared" si="24" ref="D300:F301">SUM(D289,D293,D297)</f>
        <v>1617</v>
      </c>
      <c r="E300" s="265">
        <f t="shared" si="24"/>
        <v>89.83333333333333</v>
      </c>
      <c r="F300" s="267"/>
      <c r="G300" s="271">
        <f>ROUND(SUM(E300,F301:F302),2)</f>
        <v>89.83</v>
      </c>
      <c r="H300" s="265">
        <f>SUM(H289,H293,H297)</f>
        <v>12937</v>
      </c>
      <c r="I300" s="265">
        <f>SUM(I289,I293,I297)</f>
        <v>33465</v>
      </c>
      <c r="J300" s="269">
        <f>SUM(J289,J293,J297)</f>
        <v>1859.1666666666667</v>
      </c>
      <c r="K300" s="267"/>
      <c r="L300" s="271">
        <f>ROUND(SUM(J300,K301:K302),2)</f>
        <v>1859.17</v>
      </c>
      <c r="M300" s="265">
        <f>SUM(M289,M293,M297)</f>
        <v>12168</v>
      </c>
      <c r="N300" s="265">
        <f>SUM(N289,N293,N297)</f>
        <v>32799</v>
      </c>
      <c r="O300" s="269">
        <f>SUM(O289,O293,O297)</f>
        <v>1822.1666666666665</v>
      </c>
      <c r="P300" s="267"/>
      <c r="Q300" s="271">
        <f>ROUND(SUM(O300,P301:P302),2)</f>
        <v>1822.17</v>
      </c>
      <c r="R300" s="265">
        <f>SUM(R289,R293,R297)</f>
        <v>25644</v>
      </c>
      <c r="S300" s="265">
        <f>SUM(S289,S293,S297)</f>
        <v>67881</v>
      </c>
      <c r="T300" s="269">
        <f>SUM(T289,T293,T297)</f>
        <v>1885.5833333333335</v>
      </c>
      <c r="U300" s="267"/>
      <c r="V300" s="271">
        <f>ROUND(SUM(T300,U301:U302),2)</f>
        <v>1885.58</v>
      </c>
    </row>
    <row r="301" spans="1:22" s="23" customFormat="1" ht="21.75">
      <c r="A301" s="270"/>
      <c r="B301" s="264" t="s">
        <v>14</v>
      </c>
      <c r="C301" s="266">
        <f>SUM(C290,C294,C298)</f>
        <v>0</v>
      </c>
      <c r="D301" s="266">
        <f t="shared" si="24"/>
        <v>0</v>
      </c>
      <c r="E301" s="267">
        <f t="shared" si="24"/>
        <v>0</v>
      </c>
      <c r="F301" s="267">
        <f t="shared" si="24"/>
        <v>0</v>
      </c>
      <c r="G301" s="268">
        <v>0</v>
      </c>
      <c r="H301" s="266">
        <f>SUM(H290,H294,H298)</f>
        <v>0</v>
      </c>
      <c r="I301" s="266">
        <f>SUM(I290,I294,I298)</f>
        <v>0</v>
      </c>
      <c r="J301" s="267">
        <f>SUM(J290,J294,J298)</f>
        <v>0</v>
      </c>
      <c r="K301" s="267">
        <f>SUM(K290,K294,K298)</f>
        <v>0</v>
      </c>
      <c r="L301" s="268">
        <v>0</v>
      </c>
      <c r="M301" s="266">
        <f>SUM(M290,M294,M298)</f>
        <v>0</v>
      </c>
      <c r="N301" s="266">
        <f>SUM(N290,N294,N298)</f>
        <v>0</v>
      </c>
      <c r="O301" s="267">
        <f>SUM(O290,O294,O298)</f>
        <v>0</v>
      </c>
      <c r="P301" s="267">
        <f>SUM(P290,P294,P298)</f>
        <v>0</v>
      </c>
      <c r="Q301" s="268">
        <v>0</v>
      </c>
      <c r="R301" s="266">
        <f>SUM(R290,R294,R298)</f>
        <v>0</v>
      </c>
      <c r="S301" s="266">
        <f>SUM(S290,S294,S298)</f>
        <v>0</v>
      </c>
      <c r="T301" s="267">
        <f>SUM(T290,T294,T298)</f>
        <v>0</v>
      </c>
      <c r="U301" s="267">
        <f>SUM(U290,U294,U298)</f>
        <v>0</v>
      </c>
      <c r="V301" s="268">
        <v>0</v>
      </c>
    </row>
    <row r="302" spans="1:22" s="23" customFormat="1" ht="22.5" thickBot="1">
      <c r="A302" s="272"/>
      <c r="B302" s="273" t="s">
        <v>15</v>
      </c>
      <c r="C302" s="274">
        <f>SUM(C291,C295,C299)</f>
        <v>0</v>
      </c>
      <c r="D302" s="274">
        <f>SUM(D291,D295,D299)</f>
        <v>0</v>
      </c>
      <c r="E302" s="275">
        <f>SUM(E291,E295,E299)</f>
        <v>0</v>
      </c>
      <c r="F302" s="275">
        <f>SUM(F291,F295,F299)</f>
        <v>0</v>
      </c>
      <c r="G302" s="276">
        <v>0</v>
      </c>
      <c r="H302" s="274">
        <f>SUM(H291,H295,H299)</f>
        <v>0</v>
      </c>
      <c r="I302" s="274">
        <f>SUM(I291,I295,I299)</f>
        <v>0</v>
      </c>
      <c r="J302" s="275">
        <f>SUM(J291,J295,J299)</f>
        <v>0</v>
      </c>
      <c r="K302" s="275">
        <f>SUM(K291,K295,K299)</f>
        <v>0</v>
      </c>
      <c r="L302" s="276">
        <v>0</v>
      </c>
      <c r="M302" s="274">
        <f>SUM(M291,M295,M299)</f>
        <v>0</v>
      </c>
      <c r="N302" s="274">
        <f>SUM(N291,N295,N299)</f>
        <v>0</v>
      </c>
      <c r="O302" s="275">
        <f>SUM(O291,O295,O299)</f>
        <v>0</v>
      </c>
      <c r="P302" s="275">
        <f>SUM(P291,P295,P299)</f>
        <v>0</v>
      </c>
      <c r="Q302" s="276">
        <v>0</v>
      </c>
      <c r="R302" s="274">
        <f>SUM(R291,R295,R299)</f>
        <v>0</v>
      </c>
      <c r="S302" s="274">
        <f>SUM(S291,S295,S299)</f>
        <v>0</v>
      </c>
      <c r="T302" s="275">
        <f>SUM(T291,T295,T299)</f>
        <v>0</v>
      </c>
      <c r="U302" s="275">
        <f>SUM(U291,U295,U299)</f>
        <v>0</v>
      </c>
      <c r="V302" s="276">
        <v>0</v>
      </c>
    </row>
    <row r="303" spans="1:22" ht="21.75">
      <c r="A303" s="57" t="s">
        <v>91</v>
      </c>
      <c r="B303" s="58"/>
      <c r="C303" s="85"/>
      <c r="D303" s="85"/>
      <c r="E303" s="95"/>
      <c r="F303" s="95"/>
      <c r="G303" s="71"/>
      <c r="H303" s="122"/>
      <c r="I303" s="122"/>
      <c r="J303" s="122"/>
      <c r="K303" s="99"/>
      <c r="L303" s="71"/>
      <c r="M303" s="123"/>
      <c r="N303" s="85"/>
      <c r="O303" s="99"/>
      <c r="P303" s="99"/>
      <c r="Q303" s="71"/>
      <c r="R303" s="124"/>
      <c r="S303" s="85"/>
      <c r="T303" s="99"/>
      <c r="U303" s="99"/>
      <c r="V303" s="103"/>
    </row>
    <row r="304" spans="1:22" ht="21.75">
      <c r="A304" s="59" t="s">
        <v>92</v>
      </c>
      <c r="B304" s="60"/>
      <c r="C304" s="86"/>
      <c r="D304" s="86"/>
      <c r="E304" s="90"/>
      <c r="F304" s="90"/>
      <c r="G304" s="66"/>
      <c r="H304" s="47"/>
      <c r="I304" s="47"/>
      <c r="J304" s="51"/>
      <c r="K304" s="94"/>
      <c r="L304" s="66"/>
      <c r="M304" s="125"/>
      <c r="N304" s="86"/>
      <c r="O304" s="94"/>
      <c r="P304" s="94"/>
      <c r="Q304" s="66"/>
      <c r="R304" s="246"/>
      <c r="S304" s="247"/>
      <c r="T304" s="194"/>
      <c r="U304" s="194"/>
      <c r="V304" s="196"/>
    </row>
    <row r="305" spans="1:22" ht="21.75">
      <c r="A305" s="30" t="s">
        <v>17</v>
      </c>
      <c r="B305" s="31" t="s">
        <v>12</v>
      </c>
      <c r="C305" s="80">
        <v>21</v>
      </c>
      <c r="D305" s="80">
        <v>63</v>
      </c>
      <c r="E305" s="90">
        <v>3.5</v>
      </c>
      <c r="F305" s="90" t="s">
        <v>13</v>
      </c>
      <c r="G305" s="66">
        <v>3.5</v>
      </c>
      <c r="H305" s="47">
        <v>3714</v>
      </c>
      <c r="I305" s="47">
        <v>10270</v>
      </c>
      <c r="J305" s="51">
        <v>570.5555555555555</v>
      </c>
      <c r="K305" s="90" t="s">
        <v>13</v>
      </c>
      <c r="L305" s="66">
        <v>570.5555555555555</v>
      </c>
      <c r="M305" s="33">
        <v>3101</v>
      </c>
      <c r="N305" s="80">
        <v>8882</v>
      </c>
      <c r="O305" s="94">
        <v>493.44444444444446</v>
      </c>
      <c r="P305" s="90" t="s">
        <v>13</v>
      </c>
      <c r="Q305" s="66">
        <v>493.44444444444446</v>
      </c>
      <c r="R305" s="227">
        <f>SUM(C305,H305,M305)</f>
        <v>6836</v>
      </c>
      <c r="S305" s="193">
        <f>SUM(D305,I305,N305)</f>
        <v>19215</v>
      </c>
      <c r="T305" s="194">
        <f>S305/36</f>
        <v>533.75</v>
      </c>
      <c r="U305" s="195" t="s">
        <v>13</v>
      </c>
      <c r="V305" s="196">
        <f>SUM(T305,U306:U307)</f>
        <v>533.75</v>
      </c>
    </row>
    <row r="306" spans="1:22" ht="21.75">
      <c r="A306" s="43"/>
      <c r="B306" s="31" t="s">
        <v>14</v>
      </c>
      <c r="C306" s="80" t="s">
        <v>13</v>
      </c>
      <c r="D306" s="80" t="s">
        <v>13</v>
      </c>
      <c r="E306" s="90" t="s">
        <v>13</v>
      </c>
      <c r="F306" s="90" t="s">
        <v>13</v>
      </c>
      <c r="G306" s="66">
        <v>0</v>
      </c>
      <c r="H306" s="47" t="s">
        <v>13</v>
      </c>
      <c r="I306" s="47" t="s">
        <v>13</v>
      </c>
      <c r="J306" s="32" t="s">
        <v>13</v>
      </c>
      <c r="K306" s="90" t="s">
        <v>13</v>
      </c>
      <c r="L306" s="66">
        <v>0</v>
      </c>
      <c r="M306" s="33" t="s">
        <v>13</v>
      </c>
      <c r="N306" s="80" t="s">
        <v>13</v>
      </c>
      <c r="O306" s="90" t="s">
        <v>13</v>
      </c>
      <c r="P306" s="90" t="s">
        <v>13</v>
      </c>
      <c r="Q306" s="66">
        <v>0</v>
      </c>
      <c r="R306" s="228" t="s">
        <v>13</v>
      </c>
      <c r="S306" s="229" t="s">
        <v>13</v>
      </c>
      <c r="T306" s="195" t="s">
        <v>13</v>
      </c>
      <c r="U306" s="195" t="s">
        <v>13</v>
      </c>
      <c r="V306" s="196">
        <v>0</v>
      </c>
    </row>
    <row r="307" spans="1:22" ht="22.5" thickBot="1">
      <c r="A307" s="48"/>
      <c r="B307" s="35" t="s">
        <v>15</v>
      </c>
      <c r="C307" s="81" t="s">
        <v>13</v>
      </c>
      <c r="D307" s="81" t="s">
        <v>13</v>
      </c>
      <c r="E307" s="91" t="s">
        <v>13</v>
      </c>
      <c r="F307" s="91" t="s">
        <v>13</v>
      </c>
      <c r="G307" s="67">
        <v>0</v>
      </c>
      <c r="H307" s="109" t="s">
        <v>13</v>
      </c>
      <c r="I307" s="50" t="s">
        <v>13</v>
      </c>
      <c r="J307" s="36" t="s">
        <v>13</v>
      </c>
      <c r="K307" s="91" t="s">
        <v>13</v>
      </c>
      <c r="L307" s="67">
        <v>0</v>
      </c>
      <c r="M307" s="37" t="s">
        <v>13</v>
      </c>
      <c r="N307" s="81" t="s">
        <v>13</v>
      </c>
      <c r="O307" s="91" t="s">
        <v>13</v>
      </c>
      <c r="P307" s="91" t="s">
        <v>13</v>
      </c>
      <c r="Q307" s="67">
        <v>0</v>
      </c>
      <c r="R307" s="230" t="s">
        <v>13</v>
      </c>
      <c r="S307" s="231" t="s">
        <v>13</v>
      </c>
      <c r="T307" s="232" t="s">
        <v>13</v>
      </c>
      <c r="U307" s="232" t="s">
        <v>13</v>
      </c>
      <c r="V307" s="233">
        <v>0</v>
      </c>
    </row>
    <row r="308" spans="1:22" ht="21.75">
      <c r="A308" s="38" t="s">
        <v>104</v>
      </c>
      <c r="B308" s="61"/>
      <c r="C308" s="84"/>
      <c r="D308" s="84"/>
      <c r="E308" s="93"/>
      <c r="F308" s="93"/>
      <c r="G308" s="69"/>
      <c r="H308" s="110"/>
      <c r="I308" s="110"/>
      <c r="J308" s="111"/>
      <c r="K308" s="98"/>
      <c r="L308" s="69"/>
      <c r="M308" s="56"/>
      <c r="N308" s="84"/>
      <c r="O308" s="98"/>
      <c r="P308" s="98"/>
      <c r="Q308" s="69"/>
      <c r="R308" s="244"/>
      <c r="S308" s="245"/>
      <c r="T308" s="241"/>
      <c r="U308" s="241"/>
      <c r="V308" s="238"/>
    </row>
    <row r="309" spans="1:22" ht="21.75">
      <c r="A309" s="30" t="s">
        <v>17</v>
      </c>
      <c r="B309" s="31" t="s">
        <v>12</v>
      </c>
      <c r="C309" s="80" t="s">
        <v>13</v>
      </c>
      <c r="D309" s="80" t="s">
        <v>13</v>
      </c>
      <c r="E309" s="90" t="s">
        <v>13</v>
      </c>
      <c r="F309" s="90" t="s">
        <v>13</v>
      </c>
      <c r="G309" s="66">
        <v>0</v>
      </c>
      <c r="H309" s="47">
        <v>140</v>
      </c>
      <c r="I309" s="47">
        <v>360</v>
      </c>
      <c r="J309" s="51">
        <v>20</v>
      </c>
      <c r="K309" s="90" t="s">
        <v>13</v>
      </c>
      <c r="L309" s="66">
        <v>20</v>
      </c>
      <c r="M309" s="33">
        <v>163</v>
      </c>
      <c r="N309" s="80">
        <v>385</v>
      </c>
      <c r="O309" s="94">
        <v>21.38888888888889</v>
      </c>
      <c r="P309" s="90" t="s">
        <v>13</v>
      </c>
      <c r="Q309" s="66">
        <v>21.38888888888889</v>
      </c>
      <c r="R309" s="227">
        <f>SUM(C309,H309,M309)</f>
        <v>303</v>
      </c>
      <c r="S309" s="193">
        <f>SUM(D309,I309,N309)</f>
        <v>745</v>
      </c>
      <c r="T309" s="194">
        <f>S309/36</f>
        <v>20.694444444444443</v>
      </c>
      <c r="U309" s="195" t="s">
        <v>13</v>
      </c>
      <c r="V309" s="196">
        <f>SUM(T309,U310:U311)</f>
        <v>20.694444444444443</v>
      </c>
    </row>
    <row r="310" spans="1:22" ht="21.75">
      <c r="A310" s="30"/>
      <c r="B310" s="31" t="s">
        <v>14</v>
      </c>
      <c r="C310" s="80" t="s">
        <v>13</v>
      </c>
      <c r="D310" s="80" t="s">
        <v>13</v>
      </c>
      <c r="E310" s="90" t="s">
        <v>13</v>
      </c>
      <c r="F310" s="90" t="s">
        <v>13</v>
      </c>
      <c r="G310" s="66">
        <v>0</v>
      </c>
      <c r="H310" s="47" t="s">
        <v>13</v>
      </c>
      <c r="I310" s="47" t="s">
        <v>13</v>
      </c>
      <c r="J310" s="32" t="s">
        <v>13</v>
      </c>
      <c r="K310" s="90" t="s">
        <v>13</v>
      </c>
      <c r="L310" s="66">
        <v>0</v>
      </c>
      <c r="M310" s="33" t="s">
        <v>13</v>
      </c>
      <c r="N310" s="80" t="s">
        <v>13</v>
      </c>
      <c r="O310" s="90" t="s">
        <v>13</v>
      </c>
      <c r="P310" s="90" t="s">
        <v>13</v>
      </c>
      <c r="Q310" s="66">
        <v>0</v>
      </c>
      <c r="R310" s="228" t="s">
        <v>13</v>
      </c>
      <c r="S310" s="229" t="s">
        <v>13</v>
      </c>
      <c r="T310" s="195" t="s">
        <v>13</v>
      </c>
      <c r="U310" s="195" t="s">
        <v>13</v>
      </c>
      <c r="V310" s="196">
        <v>0</v>
      </c>
    </row>
    <row r="311" spans="1:22" ht="22.5" thickBot="1">
      <c r="A311" s="34"/>
      <c r="B311" s="35" t="s">
        <v>15</v>
      </c>
      <c r="C311" s="81" t="s">
        <v>13</v>
      </c>
      <c r="D311" s="81" t="s">
        <v>13</v>
      </c>
      <c r="E311" s="91" t="s">
        <v>13</v>
      </c>
      <c r="F311" s="91" t="s">
        <v>13</v>
      </c>
      <c r="G311" s="67">
        <v>0</v>
      </c>
      <c r="H311" s="50" t="s">
        <v>13</v>
      </c>
      <c r="I311" s="50" t="s">
        <v>13</v>
      </c>
      <c r="J311" s="36" t="s">
        <v>13</v>
      </c>
      <c r="K311" s="91" t="s">
        <v>13</v>
      </c>
      <c r="L311" s="67">
        <v>0</v>
      </c>
      <c r="M311" s="37" t="s">
        <v>13</v>
      </c>
      <c r="N311" s="81" t="s">
        <v>13</v>
      </c>
      <c r="O311" s="91" t="s">
        <v>13</v>
      </c>
      <c r="P311" s="91" t="s">
        <v>13</v>
      </c>
      <c r="Q311" s="67">
        <v>0</v>
      </c>
      <c r="R311" s="230" t="s">
        <v>13</v>
      </c>
      <c r="S311" s="231" t="s">
        <v>13</v>
      </c>
      <c r="T311" s="232" t="s">
        <v>13</v>
      </c>
      <c r="U311" s="232" t="s">
        <v>13</v>
      </c>
      <c r="V311" s="233">
        <v>0</v>
      </c>
    </row>
    <row r="312" spans="1:22" s="23" customFormat="1" ht="21.75">
      <c r="A312" s="263" t="s">
        <v>112</v>
      </c>
      <c r="B312" s="264" t="s">
        <v>12</v>
      </c>
      <c r="C312" s="265">
        <f>SUM(C305,C309)</f>
        <v>21</v>
      </c>
      <c r="D312" s="265">
        <f>SUM(D305,D309)</f>
        <v>63</v>
      </c>
      <c r="E312" s="265">
        <f>SUM(E305,E309)</f>
        <v>3.5</v>
      </c>
      <c r="F312" s="267"/>
      <c r="G312" s="271">
        <f>ROUND(SUM(E312,F313:F314),2)</f>
        <v>3.5</v>
      </c>
      <c r="H312" s="265">
        <f>SUM(H305,H309)</f>
        <v>3854</v>
      </c>
      <c r="I312" s="265">
        <f>SUM(I305,I309)</f>
        <v>10630</v>
      </c>
      <c r="J312" s="269">
        <f>SUM(J305,J309)</f>
        <v>590.5555555555555</v>
      </c>
      <c r="K312" s="267"/>
      <c r="L312" s="271">
        <f>ROUND(SUM(J312,K313:K314),2)</f>
        <v>590.56</v>
      </c>
      <c r="M312" s="265">
        <f>SUM(M305,M309)</f>
        <v>3264</v>
      </c>
      <c r="N312" s="265">
        <f>SUM(N305,N309)</f>
        <v>9267</v>
      </c>
      <c r="O312" s="269">
        <f>SUM(O305,O309)</f>
        <v>514.8333333333334</v>
      </c>
      <c r="P312" s="267"/>
      <c r="Q312" s="271">
        <f>ROUND(SUM(O312,P313:P314),2)</f>
        <v>514.83</v>
      </c>
      <c r="R312" s="265">
        <f>SUM(R305,R309)</f>
        <v>7139</v>
      </c>
      <c r="S312" s="265">
        <f>SUM(S305,S309)</f>
        <v>19960</v>
      </c>
      <c r="T312" s="269">
        <f>SUM(T305,T309)</f>
        <v>554.4444444444445</v>
      </c>
      <c r="U312" s="267"/>
      <c r="V312" s="271">
        <f>ROUND(SUM(T312,U313:U314),2)</f>
        <v>554.44</v>
      </c>
    </row>
    <row r="313" spans="1:22" s="23" customFormat="1" ht="21.75">
      <c r="A313" s="270"/>
      <c r="B313" s="264" t="s">
        <v>14</v>
      </c>
      <c r="C313" s="266">
        <f>SUM(C306,C310)</f>
        <v>0</v>
      </c>
      <c r="D313" s="266">
        <f>SUM(D306,D310)</f>
        <v>0</v>
      </c>
      <c r="E313" s="267">
        <f>SUM(E306,E310)</f>
        <v>0</v>
      </c>
      <c r="F313" s="267">
        <f>SUM(F306,F310)</f>
        <v>0</v>
      </c>
      <c r="G313" s="268">
        <v>0</v>
      </c>
      <c r="H313" s="266">
        <f>SUM(H306,H310)</f>
        <v>0</v>
      </c>
      <c r="I313" s="266">
        <f>SUM(I306,I310)</f>
        <v>0</v>
      </c>
      <c r="J313" s="267">
        <f>SUM(J306,J310)</f>
        <v>0</v>
      </c>
      <c r="K313" s="267">
        <f>SUM(K306,K310)</f>
        <v>0</v>
      </c>
      <c r="L313" s="268">
        <v>0</v>
      </c>
      <c r="M313" s="266">
        <f>SUM(M306,M310)</f>
        <v>0</v>
      </c>
      <c r="N313" s="266">
        <f>SUM(N306,N310)</f>
        <v>0</v>
      </c>
      <c r="O313" s="267">
        <f>SUM(O306,O310)</f>
        <v>0</v>
      </c>
      <c r="P313" s="267">
        <f>SUM(P306,P310)</f>
        <v>0</v>
      </c>
      <c r="Q313" s="268">
        <v>0</v>
      </c>
      <c r="R313" s="266">
        <f>SUM(R306,R310)</f>
        <v>0</v>
      </c>
      <c r="S313" s="266">
        <f>SUM(S306,S310)</f>
        <v>0</v>
      </c>
      <c r="T313" s="267">
        <f>SUM(T306,T310)</f>
        <v>0</v>
      </c>
      <c r="U313" s="267">
        <f>SUM(U306,U310)</f>
        <v>0</v>
      </c>
      <c r="V313" s="268">
        <v>0</v>
      </c>
    </row>
    <row r="314" spans="1:22" s="23" customFormat="1" ht="22.5" thickBot="1">
      <c r="A314" s="272"/>
      <c r="B314" s="273" t="s">
        <v>15</v>
      </c>
      <c r="C314" s="274">
        <f>SUM(C307,C311)</f>
        <v>0</v>
      </c>
      <c r="D314" s="274">
        <f>SUM(D307,D311)</f>
        <v>0</v>
      </c>
      <c r="E314" s="275">
        <f>SUM(E307,E311)</f>
        <v>0</v>
      </c>
      <c r="F314" s="275">
        <f>SUM(F307,F311)</f>
        <v>0</v>
      </c>
      <c r="G314" s="276">
        <v>0</v>
      </c>
      <c r="H314" s="274">
        <f>SUM(H307,H311)</f>
        <v>0</v>
      </c>
      <c r="I314" s="274">
        <f>SUM(I307,I311)</f>
        <v>0</v>
      </c>
      <c r="J314" s="275">
        <f>SUM(J307,J311)</f>
        <v>0</v>
      </c>
      <c r="K314" s="275">
        <f>SUM(K307,K311)</f>
        <v>0</v>
      </c>
      <c r="L314" s="276">
        <v>0</v>
      </c>
      <c r="M314" s="274">
        <f>SUM(M307,M311)</f>
        <v>0</v>
      </c>
      <c r="N314" s="274">
        <f>SUM(N307,N311)</f>
        <v>0</v>
      </c>
      <c r="O314" s="275">
        <f>SUM(O307,O311)</f>
        <v>0</v>
      </c>
      <c r="P314" s="275">
        <f>SUM(P307,P311)</f>
        <v>0</v>
      </c>
      <c r="Q314" s="276">
        <v>0</v>
      </c>
      <c r="R314" s="274">
        <f>SUM(R307,R311)</f>
        <v>0</v>
      </c>
      <c r="S314" s="274">
        <f>SUM(S307,S311)</f>
        <v>0</v>
      </c>
      <c r="T314" s="275">
        <f>SUM(T307,T311)</f>
        <v>0</v>
      </c>
      <c r="U314" s="275">
        <f>SUM(U307,U311)</f>
        <v>0</v>
      </c>
      <c r="V314" s="276">
        <v>0</v>
      </c>
    </row>
    <row r="315" spans="1:22" s="23" customFormat="1" ht="21.75">
      <c r="A315" s="277" t="s">
        <v>113</v>
      </c>
      <c r="B315" s="278" t="s">
        <v>12</v>
      </c>
      <c r="C315" s="279">
        <f>SUM(C283,C300,C312)</f>
        <v>5970</v>
      </c>
      <c r="D315" s="279">
        <f>SUM(D283,D300,D312)</f>
        <v>16049</v>
      </c>
      <c r="E315" s="280">
        <f>SUM(E283,E300,E312)</f>
        <v>891.6133333333333</v>
      </c>
      <c r="F315" s="281"/>
      <c r="G315" s="282">
        <f>ROUND(SUM(E315,F316:F318),2)</f>
        <v>1136.69</v>
      </c>
      <c r="H315" s="279">
        <f>SUM(H283,H300,H312)</f>
        <v>153339</v>
      </c>
      <c r="I315" s="279">
        <f>SUM(I283,I300,I312)</f>
        <v>379095</v>
      </c>
      <c r="J315" s="280">
        <f>SUM(J283,J300,J312)</f>
        <v>21060.832222222223</v>
      </c>
      <c r="K315" s="281"/>
      <c r="L315" s="282">
        <f>ROUND(SUM(J315,K316:K318),2)</f>
        <v>23156.99</v>
      </c>
      <c r="M315" s="279">
        <f>SUM(M283,M300,M312)</f>
        <v>140898</v>
      </c>
      <c r="N315" s="279">
        <f>SUM(N283,N300,N312)</f>
        <v>356618</v>
      </c>
      <c r="O315" s="280">
        <f>SUM(O283,O300,O312)</f>
        <v>19812.11</v>
      </c>
      <c r="P315" s="281"/>
      <c r="Q315" s="282">
        <f>ROUND(SUM(O315,P316:P318),2)</f>
        <v>21777.73</v>
      </c>
      <c r="R315" s="279">
        <f>SUM(R283,R300,R312)</f>
        <v>300207</v>
      </c>
      <c r="S315" s="279">
        <f>SUM(S283,S300,S312)</f>
        <v>751762</v>
      </c>
      <c r="T315" s="280">
        <f>SUM(T283,T300,T312)</f>
        <v>20882.277777777777</v>
      </c>
      <c r="U315" s="281"/>
      <c r="V315" s="282">
        <f>ROUND(SUM(T315,U316:U318),2)</f>
        <v>23035.71</v>
      </c>
    </row>
    <row r="316" spans="1:22" s="23" customFormat="1" ht="21.75">
      <c r="A316" s="283"/>
      <c r="B316" s="278" t="s">
        <v>64</v>
      </c>
      <c r="C316" s="279">
        <f>SUM(C284)</f>
        <v>388</v>
      </c>
      <c r="D316" s="279">
        <f>SUM(D284)</f>
        <v>1067</v>
      </c>
      <c r="E316" s="280">
        <f>SUM(E284)</f>
        <v>88.91666666666667</v>
      </c>
      <c r="F316" s="280">
        <f>SUM(F284)</f>
        <v>133.38</v>
      </c>
      <c r="G316" s="284">
        <v>0</v>
      </c>
      <c r="H316" s="279">
        <f>SUM(H284)</f>
        <v>521</v>
      </c>
      <c r="I316" s="279">
        <f>SUM(I284)</f>
        <v>1341</v>
      </c>
      <c r="J316" s="280">
        <f>SUM(J284)</f>
        <v>111.75</v>
      </c>
      <c r="K316" s="280">
        <f>SUM(K284)</f>
        <v>167.63</v>
      </c>
      <c r="L316" s="284">
        <v>0</v>
      </c>
      <c r="M316" s="279">
        <f>SUM(M284)</f>
        <v>198</v>
      </c>
      <c r="N316" s="279">
        <f>SUM(N284)</f>
        <v>462</v>
      </c>
      <c r="O316" s="280">
        <f>SUM(O284)</f>
        <v>38.5</v>
      </c>
      <c r="P316" s="280">
        <f>SUM(P284)</f>
        <v>57.75</v>
      </c>
      <c r="Q316" s="284">
        <v>0</v>
      </c>
      <c r="R316" s="279">
        <f>SUM(R284)</f>
        <v>1107</v>
      </c>
      <c r="S316" s="279">
        <f>SUM(S284)</f>
        <v>2870</v>
      </c>
      <c r="T316" s="280">
        <f>SUM(T284)</f>
        <v>119.58333333333333</v>
      </c>
      <c r="U316" s="280">
        <f>SUM(U284)</f>
        <v>179.38</v>
      </c>
      <c r="V316" s="284">
        <v>0</v>
      </c>
    </row>
    <row r="317" spans="1:22" s="23" customFormat="1" ht="21.75">
      <c r="A317" s="283"/>
      <c r="B317" s="278" t="s">
        <v>14</v>
      </c>
      <c r="C317" s="285">
        <f>SUM(C285,C301,C313)</f>
        <v>135</v>
      </c>
      <c r="D317" s="285">
        <f>SUM(D285,D301,D313)</f>
        <v>414</v>
      </c>
      <c r="E317" s="281">
        <f>SUM(E285,E301,E313)</f>
        <v>34.5</v>
      </c>
      <c r="F317" s="281">
        <f>SUM(F285,F301,F313)</f>
        <v>61.6</v>
      </c>
      <c r="G317" s="284">
        <v>0</v>
      </c>
      <c r="H317" s="285">
        <f>SUM(H285,H301,H313)</f>
        <v>1707</v>
      </c>
      <c r="I317" s="285">
        <f>SUM(I285,I301,I313)</f>
        <v>5285</v>
      </c>
      <c r="J317" s="281">
        <f>SUM(J285,J301,J313)</f>
        <v>440.41666666666663</v>
      </c>
      <c r="K317" s="281">
        <f>SUM(K285,K301,K313)</f>
        <v>727.53</v>
      </c>
      <c r="L317" s="284">
        <v>0</v>
      </c>
      <c r="M317" s="285">
        <f>SUM(M285,M301,M313)</f>
        <v>1072</v>
      </c>
      <c r="N317" s="285">
        <f>SUM(N285,N301,N313)</f>
        <v>4108</v>
      </c>
      <c r="O317" s="281">
        <f>SUM(O285,O301,O313)</f>
        <v>342.33333333333337</v>
      </c>
      <c r="P317" s="281">
        <f>SUM(P285,P301,P313)</f>
        <v>537.41</v>
      </c>
      <c r="Q317" s="284">
        <v>0</v>
      </c>
      <c r="R317" s="285">
        <f>SUM(R285,R301,R313)</f>
        <v>2914</v>
      </c>
      <c r="S317" s="285">
        <f>SUM(S285,S301,S313)</f>
        <v>9807</v>
      </c>
      <c r="T317" s="281">
        <f>SUM(T285,T301,T313)</f>
        <v>408.625</v>
      </c>
      <c r="U317" s="281">
        <f>SUM(U285,U301,U313)</f>
        <v>663.27</v>
      </c>
      <c r="V317" s="284">
        <v>0</v>
      </c>
    </row>
    <row r="318" spans="1:22" s="23" customFormat="1" ht="22.5" thickBot="1">
      <c r="A318" s="286"/>
      <c r="B318" s="287" t="s">
        <v>15</v>
      </c>
      <c r="C318" s="288">
        <f>SUM(C286,C302,C314)</f>
        <v>42</v>
      </c>
      <c r="D318" s="288">
        <f>SUM(D286,D302,D314)</f>
        <v>382</v>
      </c>
      <c r="E318" s="289">
        <f>SUM(E286,E302,E314)</f>
        <v>31.833333333333332</v>
      </c>
      <c r="F318" s="289">
        <f>SUM(F286,F302,F314)</f>
        <v>50.1</v>
      </c>
      <c r="G318" s="290">
        <v>0</v>
      </c>
      <c r="H318" s="288">
        <f>SUM(H286,H302,H314)</f>
        <v>1514</v>
      </c>
      <c r="I318" s="288">
        <f>SUM(I286,I302,I314)</f>
        <v>8761</v>
      </c>
      <c r="J318" s="289">
        <f>SUM(J286,J302,J314)</f>
        <v>730.0833333333333</v>
      </c>
      <c r="K318" s="289">
        <f>SUM(K286,K302,K314)</f>
        <v>1201</v>
      </c>
      <c r="L318" s="290">
        <v>0</v>
      </c>
      <c r="M318" s="288">
        <f>SUM(M286,M302,M314)</f>
        <v>1315</v>
      </c>
      <c r="N318" s="288">
        <f>SUM(N286,N302,N314)</f>
        <v>10006</v>
      </c>
      <c r="O318" s="289">
        <f>SUM(O286,O302,O314)</f>
        <v>833.8333333333333</v>
      </c>
      <c r="P318" s="289">
        <f>SUM(P286,P302,P314)</f>
        <v>1370.46</v>
      </c>
      <c r="Q318" s="290">
        <v>0</v>
      </c>
      <c r="R318" s="288">
        <f>SUM(R286,R302,R314)</f>
        <v>2871</v>
      </c>
      <c r="S318" s="288">
        <f>SUM(S286,S302,S314)</f>
        <v>19149</v>
      </c>
      <c r="T318" s="289">
        <f>SUM(T286,T302,T314)</f>
        <v>797.875</v>
      </c>
      <c r="U318" s="289">
        <f>SUM(U286,U302,U314)</f>
        <v>1310.78</v>
      </c>
      <c r="V318" s="290">
        <v>0</v>
      </c>
    </row>
  </sheetData>
  <sheetProtection/>
  <mergeCells count="7">
    <mergeCell ref="R2:V2"/>
    <mergeCell ref="A1:Q1"/>
    <mergeCell ref="A2:A3"/>
    <mergeCell ref="B2:B3"/>
    <mergeCell ref="C2:G2"/>
    <mergeCell ref="H2:L2"/>
    <mergeCell ref="M2:Q2"/>
  </mergeCells>
  <printOptions horizontalCentered="1"/>
  <pageMargins left="0.2362204724409449" right="0.2362204724409449" top="0.31496062992125984" bottom="0.31496062992125984" header="0.2755905511811024" footer="0.15748031496062992"/>
  <pageSetup horizontalDpi="600" verticalDpi="600" orientation="landscape" paperSize="9" scale="80" r:id="rId1"/>
  <headerFooter>
    <oddFooter>&amp;C&amp;"Angsana New,Regular"&amp;14Page &amp;P of &amp;N</oddFooter>
  </headerFooter>
  <ignoredErrors>
    <ignoredError sqref="T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93"/>
  <sheetViews>
    <sheetView zoomScalePageLayoutView="0" workbookViewId="0" topLeftCell="A283">
      <selection activeCell="A290" sqref="A290"/>
    </sheetView>
  </sheetViews>
  <sheetFormatPr defaultColWidth="9.140625" defaultRowHeight="15"/>
  <cols>
    <col min="1" max="1" width="37.28125" style="22" customWidth="1"/>
    <col min="2" max="2" width="9.00390625" style="22" customWidth="1"/>
    <col min="3" max="3" width="8.57421875" style="183" customWidth="1"/>
    <col min="4" max="4" width="10.140625" style="183" customWidth="1"/>
    <col min="5" max="5" width="8.421875" style="184" bestFit="1" customWidth="1"/>
    <col min="6" max="6" width="8.7109375" style="184" bestFit="1" customWidth="1"/>
    <col min="7" max="7" width="10.00390625" style="185" customWidth="1"/>
    <col min="8" max="8" width="8.57421875" style="183" customWidth="1"/>
    <col min="9" max="9" width="10.00390625" style="183" bestFit="1" customWidth="1"/>
    <col min="10" max="10" width="9.421875" style="184" bestFit="1" customWidth="1"/>
    <col min="11" max="11" width="8.7109375" style="184" bestFit="1" customWidth="1"/>
    <col min="12" max="12" width="9.28125" style="185" customWidth="1"/>
    <col min="13" max="13" width="8.57421875" style="186" customWidth="1"/>
    <col min="14" max="14" width="10.7109375" style="186" customWidth="1"/>
    <col min="15" max="15" width="9.57421875" style="184" customWidth="1"/>
    <col min="16" max="16" width="9.421875" style="184" customWidth="1"/>
    <col min="17" max="17" width="9.421875" style="184" bestFit="1" customWidth="1"/>
    <col min="18" max="18" width="8.57421875" style="186" customWidth="1"/>
    <col min="19" max="19" width="10.7109375" style="186" customWidth="1"/>
    <col min="20" max="20" width="9.57421875" style="184" customWidth="1"/>
    <col min="21" max="21" width="9.421875" style="184" customWidth="1"/>
    <col min="22" max="22" width="9.421875" style="184" bestFit="1" customWidth="1"/>
    <col min="23" max="16384" width="9.00390625" style="1" customWidth="1"/>
  </cols>
  <sheetData>
    <row r="1" spans="1:22" ht="23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146"/>
      <c r="S1" s="146"/>
      <c r="T1" s="146"/>
      <c r="U1" s="146"/>
      <c r="V1" s="146"/>
    </row>
    <row r="2" spans="1:22" ht="23.25">
      <c r="A2" s="258" t="s">
        <v>1</v>
      </c>
      <c r="B2" s="259" t="s">
        <v>2</v>
      </c>
      <c r="C2" s="255" t="s">
        <v>3</v>
      </c>
      <c r="D2" s="255"/>
      <c r="E2" s="255"/>
      <c r="F2" s="255"/>
      <c r="G2" s="256"/>
      <c r="H2" s="254" t="s">
        <v>4</v>
      </c>
      <c r="I2" s="255"/>
      <c r="J2" s="255"/>
      <c r="K2" s="255"/>
      <c r="L2" s="256"/>
      <c r="M2" s="261" t="s">
        <v>5</v>
      </c>
      <c r="N2" s="255"/>
      <c r="O2" s="255"/>
      <c r="P2" s="255"/>
      <c r="Q2" s="262"/>
      <c r="R2" s="254" t="s">
        <v>5</v>
      </c>
      <c r="S2" s="255"/>
      <c r="T2" s="255"/>
      <c r="U2" s="255"/>
      <c r="V2" s="256"/>
    </row>
    <row r="3" spans="1:22" ht="69.75">
      <c r="A3" s="258"/>
      <c r="B3" s="260"/>
      <c r="C3" s="139" t="s">
        <v>6</v>
      </c>
      <c r="D3" s="140" t="s">
        <v>7</v>
      </c>
      <c r="E3" s="141" t="s">
        <v>8</v>
      </c>
      <c r="F3" s="142" t="s">
        <v>9</v>
      </c>
      <c r="G3" s="143" t="s">
        <v>10</v>
      </c>
      <c r="H3" s="144" t="s">
        <v>6</v>
      </c>
      <c r="I3" s="140" t="s">
        <v>7</v>
      </c>
      <c r="J3" s="141" t="s">
        <v>8</v>
      </c>
      <c r="K3" s="142" t="s">
        <v>9</v>
      </c>
      <c r="L3" s="143" t="s">
        <v>10</v>
      </c>
      <c r="M3" s="144" t="s">
        <v>6</v>
      </c>
      <c r="N3" s="141" t="s">
        <v>7</v>
      </c>
      <c r="O3" s="141" t="s">
        <v>8</v>
      </c>
      <c r="P3" s="142" t="s">
        <v>9</v>
      </c>
      <c r="Q3" s="145" t="s">
        <v>10</v>
      </c>
      <c r="R3" s="147" t="s">
        <v>107</v>
      </c>
      <c r="S3" s="78" t="s">
        <v>108</v>
      </c>
      <c r="T3" s="88" t="s">
        <v>105</v>
      </c>
      <c r="U3" s="89" t="s">
        <v>109</v>
      </c>
      <c r="V3" s="26" t="s">
        <v>94</v>
      </c>
    </row>
    <row r="4" spans="1:22" ht="23.25">
      <c r="A4" s="2" t="s">
        <v>11</v>
      </c>
      <c r="B4" s="3"/>
      <c r="C4" s="148"/>
      <c r="D4" s="148"/>
      <c r="E4" s="149"/>
      <c r="F4" s="149"/>
      <c r="G4" s="150"/>
      <c r="H4" s="151"/>
      <c r="I4" s="148"/>
      <c r="J4" s="149"/>
      <c r="K4" s="149"/>
      <c r="L4" s="150"/>
      <c r="M4" s="152"/>
      <c r="N4" s="153"/>
      <c r="O4" s="149"/>
      <c r="P4" s="154"/>
      <c r="Q4" s="155"/>
      <c r="R4" s="187"/>
      <c r="S4" s="188"/>
      <c r="T4" s="189"/>
      <c r="U4" s="190"/>
      <c r="V4" s="191"/>
    </row>
    <row r="5" spans="1:24" ht="23.25">
      <c r="A5" s="4" t="s">
        <v>11</v>
      </c>
      <c r="B5" s="5" t="s">
        <v>12</v>
      </c>
      <c r="C5" s="136">
        <v>5478</v>
      </c>
      <c r="D5" s="136">
        <v>16171</v>
      </c>
      <c r="E5" s="134">
        <v>898.3888888888889</v>
      </c>
      <c r="F5" s="128">
        <v>0</v>
      </c>
      <c r="G5" s="132">
        <v>925.838888888889</v>
      </c>
      <c r="H5" s="138">
        <v>8074</v>
      </c>
      <c r="I5" s="136">
        <v>23883</v>
      </c>
      <c r="J5" s="134">
        <v>1326.8333333333333</v>
      </c>
      <c r="K5" s="128">
        <v>0</v>
      </c>
      <c r="L5" s="132">
        <v>1602.6833333333334</v>
      </c>
      <c r="M5" s="156">
        <v>7072</v>
      </c>
      <c r="N5" s="157">
        <v>21592</v>
      </c>
      <c r="O5" s="134">
        <v>1199.5555555555557</v>
      </c>
      <c r="P5" s="128">
        <v>0</v>
      </c>
      <c r="Q5" s="129">
        <v>1496.5555555555557</v>
      </c>
      <c r="R5" s="192">
        <f aca="true" t="shared" si="0" ref="R5:S7">SUM(C5,H5,M5)</f>
        <v>20624</v>
      </c>
      <c r="S5" s="193">
        <f t="shared" si="0"/>
        <v>61646</v>
      </c>
      <c r="T5" s="194">
        <f>S5/36</f>
        <v>1712.388888888889</v>
      </c>
      <c r="U5" s="195" t="s">
        <v>13</v>
      </c>
      <c r="V5" s="196">
        <f>SUM(T5,U6:U7)</f>
        <v>2012.538888888889</v>
      </c>
      <c r="X5" s="6"/>
    </row>
    <row r="6" spans="1:22" ht="23.25">
      <c r="A6" s="7"/>
      <c r="B6" s="5" t="s">
        <v>14</v>
      </c>
      <c r="C6" s="136">
        <v>58</v>
      </c>
      <c r="D6" s="136">
        <v>183</v>
      </c>
      <c r="E6" s="134">
        <v>15.25</v>
      </c>
      <c r="F6" s="134">
        <v>27.45</v>
      </c>
      <c r="G6" s="132">
        <v>0</v>
      </c>
      <c r="H6" s="138">
        <v>601</v>
      </c>
      <c r="I6" s="136">
        <v>1839</v>
      </c>
      <c r="J6" s="134">
        <v>153.25</v>
      </c>
      <c r="K6" s="134">
        <v>275.85</v>
      </c>
      <c r="L6" s="132">
        <v>0</v>
      </c>
      <c r="M6" s="156">
        <v>630</v>
      </c>
      <c r="N6" s="157">
        <v>1980</v>
      </c>
      <c r="O6" s="134">
        <v>165</v>
      </c>
      <c r="P6" s="128">
        <v>297</v>
      </c>
      <c r="Q6" s="129">
        <v>0</v>
      </c>
      <c r="R6" s="192">
        <f t="shared" si="0"/>
        <v>1289</v>
      </c>
      <c r="S6" s="193">
        <f t="shared" si="0"/>
        <v>4002</v>
      </c>
      <c r="T6" s="194">
        <f>S6/24</f>
        <v>166.75</v>
      </c>
      <c r="U6" s="197">
        <f>T6*1.8</f>
        <v>300.15000000000003</v>
      </c>
      <c r="V6" s="198">
        <v>0</v>
      </c>
    </row>
    <row r="7" spans="1:22" ht="24" thickBot="1">
      <c r="A7" s="8"/>
      <c r="B7" s="9" t="s">
        <v>15</v>
      </c>
      <c r="C7" s="135">
        <v>0</v>
      </c>
      <c r="D7" s="135">
        <v>0</v>
      </c>
      <c r="E7" s="130">
        <v>0</v>
      </c>
      <c r="F7" s="130">
        <v>0</v>
      </c>
      <c r="G7" s="133">
        <v>0</v>
      </c>
      <c r="H7" s="137">
        <v>0</v>
      </c>
      <c r="I7" s="135">
        <v>0</v>
      </c>
      <c r="J7" s="130">
        <v>0</v>
      </c>
      <c r="K7" s="130">
        <v>0</v>
      </c>
      <c r="L7" s="133">
        <v>0</v>
      </c>
      <c r="M7" s="137">
        <v>0</v>
      </c>
      <c r="N7" s="135">
        <v>0</v>
      </c>
      <c r="O7" s="130">
        <v>0</v>
      </c>
      <c r="P7" s="130">
        <v>0</v>
      </c>
      <c r="Q7" s="131">
        <v>0</v>
      </c>
      <c r="R7" s="199">
        <f t="shared" si="0"/>
        <v>0</v>
      </c>
      <c r="S7" s="200">
        <f t="shared" si="0"/>
        <v>0</v>
      </c>
      <c r="T7" s="201">
        <f>S7/24</f>
        <v>0</v>
      </c>
      <c r="U7" s="202">
        <f>T7*1.8</f>
        <v>0</v>
      </c>
      <c r="V7" s="203">
        <v>0</v>
      </c>
    </row>
    <row r="8" spans="1:22" ht="23.25">
      <c r="A8" s="10" t="s">
        <v>16</v>
      </c>
      <c r="B8" s="11"/>
      <c r="C8" s="158"/>
      <c r="D8" s="158"/>
      <c r="E8" s="159"/>
      <c r="F8" s="159"/>
      <c r="G8" s="160"/>
      <c r="H8" s="161"/>
      <c r="I8" s="158"/>
      <c r="J8" s="159"/>
      <c r="K8" s="159"/>
      <c r="L8" s="160"/>
      <c r="M8" s="162"/>
      <c r="N8" s="163"/>
      <c r="O8" s="159"/>
      <c r="P8" s="164"/>
      <c r="Q8" s="165"/>
      <c r="R8" s="204"/>
      <c r="S8" s="205"/>
      <c r="T8" s="206"/>
      <c r="U8" s="207"/>
      <c r="V8" s="208"/>
    </row>
    <row r="9" spans="1:22" ht="23.25">
      <c r="A9" s="4" t="s">
        <v>17</v>
      </c>
      <c r="B9" s="5" t="s">
        <v>12</v>
      </c>
      <c r="C9" s="136">
        <v>144</v>
      </c>
      <c r="D9" s="136">
        <v>252</v>
      </c>
      <c r="E9" s="134">
        <v>14</v>
      </c>
      <c r="F9" s="128">
        <v>0</v>
      </c>
      <c r="G9" s="132">
        <v>63.75</v>
      </c>
      <c r="H9" s="138">
        <v>380</v>
      </c>
      <c r="I9" s="136">
        <v>540</v>
      </c>
      <c r="J9" s="134">
        <v>30</v>
      </c>
      <c r="K9" s="128">
        <v>0</v>
      </c>
      <c r="L9" s="132">
        <v>206.16666666666666</v>
      </c>
      <c r="M9" s="156">
        <v>1115</v>
      </c>
      <c r="N9" s="157">
        <v>1115</v>
      </c>
      <c r="O9" s="134">
        <v>61.94444444444444</v>
      </c>
      <c r="P9" s="128">
        <v>0</v>
      </c>
      <c r="Q9" s="129">
        <v>256.8611111111111</v>
      </c>
      <c r="R9" s="192">
        <f aca="true" t="shared" si="1" ref="R9:S11">SUM(C9,H9,M9)</f>
        <v>1639</v>
      </c>
      <c r="S9" s="193">
        <f t="shared" si="1"/>
        <v>1907</v>
      </c>
      <c r="T9" s="194">
        <f>S9/36</f>
        <v>52.97222222222222</v>
      </c>
      <c r="U9" s="195" t="s">
        <v>13</v>
      </c>
      <c r="V9" s="196">
        <f>SUM(T9,U10:U11)</f>
        <v>263.38888888888886</v>
      </c>
    </row>
    <row r="10" spans="1:22" ht="23.25">
      <c r="A10" s="7"/>
      <c r="B10" s="5" t="s">
        <v>14</v>
      </c>
      <c r="C10" s="136">
        <v>177</v>
      </c>
      <c r="D10" s="136">
        <v>597</v>
      </c>
      <c r="E10" s="134">
        <v>49.75</v>
      </c>
      <c r="F10" s="134">
        <v>49.75</v>
      </c>
      <c r="G10" s="132">
        <v>0</v>
      </c>
      <c r="H10" s="138">
        <v>745</v>
      </c>
      <c r="I10" s="136">
        <v>2114</v>
      </c>
      <c r="J10" s="134">
        <v>176.16666666666666</v>
      </c>
      <c r="K10" s="134">
        <v>176.16666666666666</v>
      </c>
      <c r="L10" s="132">
        <v>0</v>
      </c>
      <c r="M10" s="156">
        <v>628</v>
      </c>
      <c r="N10" s="157">
        <v>2339</v>
      </c>
      <c r="O10" s="134">
        <v>194.91666666666666</v>
      </c>
      <c r="P10" s="128">
        <v>194.91666666666666</v>
      </c>
      <c r="Q10" s="129">
        <v>0</v>
      </c>
      <c r="R10" s="192">
        <f t="shared" si="1"/>
        <v>1550</v>
      </c>
      <c r="S10" s="193">
        <f t="shared" si="1"/>
        <v>5050</v>
      </c>
      <c r="T10" s="194">
        <f>S10/24</f>
        <v>210.41666666666666</v>
      </c>
      <c r="U10" s="197">
        <f>T10*1</f>
        <v>210.41666666666666</v>
      </c>
      <c r="V10" s="198">
        <v>0</v>
      </c>
    </row>
    <row r="11" spans="1:22" ht="24" thickBot="1">
      <c r="A11" s="8"/>
      <c r="B11" s="9" t="s">
        <v>15</v>
      </c>
      <c r="C11" s="135">
        <v>0</v>
      </c>
      <c r="D11" s="135">
        <v>0</v>
      </c>
      <c r="E11" s="130">
        <v>0</v>
      </c>
      <c r="F11" s="130">
        <v>0</v>
      </c>
      <c r="G11" s="133">
        <v>0</v>
      </c>
      <c r="H11" s="137">
        <v>0</v>
      </c>
      <c r="I11" s="135">
        <v>0</v>
      </c>
      <c r="J11" s="130">
        <v>0</v>
      </c>
      <c r="K11" s="130">
        <v>0</v>
      </c>
      <c r="L11" s="133">
        <v>0</v>
      </c>
      <c r="M11" s="137">
        <v>0</v>
      </c>
      <c r="N11" s="135">
        <v>0</v>
      </c>
      <c r="O11" s="130">
        <v>0</v>
      </c>
      <c r="P11" s="130">
        <v>0</v>
      </c>
      <c r="Q11" s="131">
        <v>0</v>
      </c>
      <c r="R11" s="199">
        <f t="shared" si="1"/>
        <v>0</v>
      </c>
      <c r="S11" s="200">
        <f t="shared" si="1"/>
        <v>0</v>
      </c>
      <c r="T11" s="201">
        <f>S11/24</f>
        <v>0</v>
      </c>
      <c r="U11" s="202">
        <f>T11*1</f>
        <v>0</v>
      </c>
      <c r="V11" s="203">
        <v>0</v>
      </c>
    </row>
    <row r="12" spans="1:22" ht="23.25">
      <c r="A12" s="10" t="s">
        <v>18</v>
      </c>
      <c r="B12" s="11"/>
      <c r="C12" s="158"/>
      <c r="D12" s="158"/>
      <c r="E12" s="159"/>
      <c r="F12" s="159"/>
      <c r="G12" s="160"/>
      <c r="H12" s="161"/>
      <c r="I12" s="158"/>
      <c r="J12" s="159"/>
      <c r="K12" s="159"/>
      <c r="L12" s="160"/>
      <c r="M12" s="166"/>
      <c r="N12" s="167"/>
      <c r="O12" s="159"/>
      <c r="P12" s="164"/>
      <c r="Q12" s="165"/>
      <c r="R12" s="209"/>
      <c r="S12" s="210"/>
      <c r="T12" s="206"/>
      <c r="U12" s="207"/>
      <c r="V12" s="208"/>
    </row>
    <row r="13" spans="1:22" ht="23.25">
      <c r="A13" s="4" t="s">
        <v>19</v>
      </c>
      <c r="B13" s="5" t="s">
        <v>12</v>
      </c>
      <c r="C13" s="157">
        <v>507</v>
      </c>
      <c r="D13" s="157">
        <v>1340</v>
      </c>
      <c r="E13" s="134">
        <v>74.44444444444444</v>
      </c>
      <c r="F13" s="128">
        <v>0</v>
      </c>
      <c r="G13" s="132">
        <v>74.44444444444444</v>
      </c>
      <c r="H13" s="138">
        <v>1213</v>
      </c>
      <c r="I13" s="136">
        <v>3621</v>
      </c>
      <c r="J13" s="134">
        <v>201.16666666666666</v>
      </c>
      <c r="K13" s="128">
        <v>0</v>
      </c>
      <c r="L13" s="132">
        <v>206.11666666666665</v>
      </c>
      <c r="M13" s="156">
        <v>1357</v>
      </c>
      <c r="N13" s="157">
        <v>4053</v>
      </c>
      <c r="O13" s="134">
        <v>225.16666666666666</v>
      </c>
      <c r="P13" s="128">
        <v>0</v>
      </c>
      <c r="Q13" s="129">
        <v>229.66666666666666</v>
      </c>
      <c r="R13" s="192">
        <f aca="true" t="shared" si="2" ref="R13:R21">SUM(C13,H13,M13)</f>
        <v>3077</v>
      </c>
      <c r="S13" s="193">
        <f aca="true" t="shared" si="3" ref="S13:S21">SUM(D13,I13,N13)</f>
        <v>9014</v>
      </c>
      <c r="T13" s="194">
        <f>S13/36</f>
        <v>250.38888888888889</v>
      </c>
      <c r="U13" s="195" t="s">
        <v>13</v>
      </c>
      <c r="V13" s="196">
        <f>SUM(T13,U14:U15)</f>
        <v>255.11388888888888</v>
      </c>
    </row>
    <row r="14" spans="1:22" ht="23.25">
      <c r="A14" s="7"/>
      <c r="B14" s="5" t="s">
        <v>14</v>
      </c>
      <c r="C14" s="136">
        <v>0</v>
      </c>
      <c r="D14" s="136">
        <v>0</v>
      </c>
      <c r="E14" s="128">
        <v>0</v>
      </c>
      <c r="F14" s="128">
        <v>0</v>
      </c>
      <c r="G14" s="132">
        <v>0</v>
      </c>
      <c r="H14" s="138">
        <v>8</v>
      </c>
      <c r="I14" s="136">
        <v>33</v>
      </c>
      <c r="J14" s="134">
        <v>2.75</v>
      </c>
      <c r="K14" s="134">
        <v>4.95</v>
      </c>
      <c r="L14" s="132">
        <v>0</v>
      </c>
      <c r="M14" s="156">
        <v>7</v>
      </c>
      <c r="N14" s="157">
        <v>30</v>
      </c>
      <c r="O14" s="134">
        <v>2.5</v>
      </c>
      <c r="P14" s="134">
        <v>4.5</v>
      </c>
      <c r="Q14" s="129">
        <v>0</v>
      </c>
      <c r="R14" s="192">
        <f t="shared" si="2"/>
        <v>15</v>
      </c>
      <c r="S14" s="193">
        <f t="shared" si="3"/>
        <v>63</v>
      </c>
      <c r="T14" s="194">
        <f>S14/24</f>
        <v>2.625</v>
      </c>
      <c r="U14" s="197">
        <f>T14*1.8</f>
        <v>4.7250000000000005</v>
      </c>
      <c r="V14" s="198">
        <v>0</v>
      </c>
    </row>
    <row r="15" spans="1:22" ht="23.25">
      <c r="A15" s="7"/>
      <c r="B15" s="5" t="s">
        <v>15</v>
      </c>
      <c r="C15" s="136">
        <v>0</v>
      </c>
      <c r="D15" s="136">
        <v>0</v>
      </c>
      <c r="E15" s="128">
        <v>0</v>
      </c>
      <c r="F15" s="128">
        <v>0</v>
      </c>
      <c r="G15" s="132">
        <v>0</v>
      </c>
      <c r="H15" s="138">
        <v>0</v>
      </c>
      <c r="I15" s="136">
        <v>0</v>
      </c>
      <c r="J15" s="128">
        <v>0</v>
      </c>
      <c r="K15" s="128">
        <v>0</v>
      </c>
      <c r="L15" s="132">
        <v>0</v>
      </c>
      <c r="M15" s="138">
        <v>0</v>
      </c>
      <c r="N15" s="136">
        <v>0</v>
      </c>
      <c r="O15" s="128">
        <v>0</v>
      </c>
      <c r="P15" s="128">
        <v>0</v>
      </c>
      <c r="Q15" s="129">
        <v>0</v>
      </c>
      <c r="R15" s="192">
        <f t="shared" si="2"/>
        <v>0</v>
      </c>
      <c r="S15" s="193">
        <f t="shared" si="3"/>
        <v>0</v>
      </c>
      <c r="T15" s="194">
        <f>S15/24</f>
        <v>0</v>
      </c>
      <c r="U15" s="197">
        <f>T15*1.8</f>
        <v>0</v>
      </c>
      <c r="V15" s="198">
        <v>0</v>
      </c>
    </row>
    <row r="16" spans="1:22" ht="23.25">
      <c r="A16" s="4" t="s">
        <v>20</v>
      </c>
      <c r="B16" s="5" t="s">
        <v>12</v>
      </c>
      <c r="C16" s="136">
        <v>0</v>
      </c>
      <c r="D16" s="136">
        <v>0</v>
      </c>
      <c r="E16" s="128">
        <v>0</v>
      </c>
      <c r="F16" s="128">
        <v>0</v>
      </c>
      <c r="G16" s="132">
        <v>0</v>
      </c>
      <c r="H16" s="138">
        <v>23</v>
      </c>
      <c r="I16" s="136">
        <v>69</v>
      </c>
      <c r="J16" s="134">
        <v>3.8333333333333335</v>
      </c>
      <c r="K16" s="128">
        <v>0</v>
      </c>
      <c r="L16" s="132">
        <v>3.8333333333333335</v>
      </c>
      <c r="M16" s="138">
        <v>0</v>
      </c>
      <c r="N16" s="136">
        <v>0</v>
      </c>
      <c r="O16" s="128">
        <v>0</v>
      </c>
      <c r="P16" s="128">
        <v>0</v>
      </c>
      <c r="Q16" s="129">
        <v>0</v>
      </c>
      <c r="R16" s="192">
        <f t="shared" si="2"/>
        <v>23</v>
      </c>
      <c r="S16" s="193">
        <f t="shared" si="3"/>
        <v>69</v>
      </c>
      <c r="T16" s="194">
        <f>S16/36</f>
        <v>1.9166666666666667</v>
      </c>
      <c r="U16" s="195" t="s">
        <v>13</v>
      </c>
      <c r="V16" s="196">
        <f>SUM(T16,U17:U18)</f>
        <v>1.9166666666666667</v>
      </c>
    </row>
    <row r="17" spans="1:22" ht="23.25">
      <c r="A17" s="7"/>
      <c r="B17" s="5" t="s">
        <v>14</v>
      </c>
      <c r="C17" s="136">
        <v>0</v>
      </c>
      <c r="D17" s="136">
        <v>0</v>
      </c>
      <c r="E17" s="128">
        <v>0</v>
      </c>
      <c r="F17" s="128">
        <v>0</v>
      </c>
      <c r="G17" s="132">
        <v>0</v>
      </c>
      <c r="H17" s="138">
        <v>0</v>
      </c>
      <c r="I17" s="136">
        <v>0</v>
      </c>
      <c r="J17" s="134">
        <v>0</v>
      </c>
      <c r="K17" s="128">
        <v>0</v>
      </c>
      <c r="L17" s="132">
        <v>0</v>
      </c>
      <c r="M17" s="138">
        <v>0</v>
      </c>
      <c r="N17" s="136">
        <v>0</v>
      </c>
      <c r="O17" s="128">
        <v>0</v>
      </c>
      <c r="P17" s="128">
        <v>0</v>
      </c>
      <c r="Q17" s="129">
        <v>0</v>
      </c>
      <c r="R17" s="192">
        <f t="shared" si="2"/>
        <v>0</v>
      </c>
      <c r="S17" s="193">
        <f t="shared" si="3"/>
        <v>0</v>
      </c>
      <c r="T17" s="194">
        <f>S17/24</f>
        <v>0</v>
      </c>
      <c r="U17" s="197">
        <f>T17*1.8</f>
        <v>0</v>
      </c>
      <c r="V17" s="198">
        <v>0</v>
      </c>
    </row>
    <row r="18" spans="1:22" ht="23.25">
      <c r="A18" s="7"/>
      <c r="B18" s="5" t="s">
        <v>15</v>
      </c>
      <c r="C18" s="136">
        <v>0</v>
      </c>
      <c r="D18" s="136">
        <v>0</v>
      </c>
      <c r="E18" s="128">
        <v>0</v>
      </c>
      <c r="F18" s="128">
        <v>0</v>
      </c>
      <c r="G18" s="132">
        <v>0</v>
      </c>
      <c r="H18" s="138">
        <v>0</v>
      </c>
      <c r="I18" s="136">
        <v>0</v>
      </c>
      <c r="J18" s="134">
        <v>0</v>
      </c>
      <c r="K18" s="128">
        <v>0</v>
      </c>
      <c r="L18" s="132">
        <v>0</v>
      </c>
      <c r="M18" s="138">
        <v>0</v>
      </c>
      <c r="N18" s="136">
        <v>0</v>
      </c>
      <c r="O18" s="128">
        <v>0</v>
      </c>
      <c r="P18" s="128">
        <v>0</v>
      </c>
      <c r="Q18" s="129">
        <v>0</v>
      </c>
      <c r="R18" s="192">
        <f t="shared" si="2"/>
        <v>0</v>
      </c>
      <c r="S18" s="193">
        <f t="shared" si="3"/>
        <v>0</v>
      </c>
      <c r="T18" s="194">
        <f>S18/24</f>
        <v>0</v>
      </c>
      <c r="U18" s="197">
        <f>T18*1.8</f>
        <v>0</v>
      </c>
      <c r="V18" s="198">
        <v>0</v>
      </c>
    </row>
    <row r="19" spans="1:22" ht="23.25">
      <c r="A19" s="12" t="s">
        <v>21</v>
      </c>
      <c r="B19" s="5" t="s">
        <v>12</v>
      </c>
      <c r="C19" s="136">
        <v>507</v>
      </c>
      <c r="D19" s="136">
        <v>1340</v>
      </c>
      <c r="E19" s="128">
        <v>74.44444444444444</v>
      </c>
      <c r="F19" s="128">
        <v>0</v>
      </c>
      <c r="G19" s="132">
        <v>74.44444444444444</v>
      </c>
      <c r="H19" s="138">
        <v>1236</v>
      </c>
      <c r="I19" s="136">
        <v>3690</v>
      </c>
      <c r="J19" s="128">
        <v>205</v>
      </c>
      <c r="K19" s="128">
        <v>0</v>
      </c>
      <c r="L19" s="132">
        <v>209.95</v>
      </c>
      <c r="M19" s="138">
        <v>1357</v>
      </c>
      <c r="N19" s="136">
        <v>4053</v>
      </c>
      <c r="O19" s="128">
        <v>225.16666666666666</v>
      </c>
      <c r="P19" s="128">
        <v>0</v>
      </c>
      <c r="Q19" s="129">
        <v>229.66666666666666</v>
      </c>
      <c r="R19" s="192">
        <f t="shared" si="2"/>
        <v>3100</v>
      </c>
      <c r="S19" s="193">
        <f t="shared" si="3"/>
        <v>9083</v>
      </c>
      <c r="T19" s="194">
        <f>S19/36</f>
        <v>252.30555555555554</v>
      </c>
      <c r="U19" s="195" t="s">
        <v>13</v>
      </c>
      <c r="V19" s="196">
        <f>SUM(T19,U20:U21)</f>
        <v>257.03055555555557</v>
      </c>
    </row>
    <row r="20" spans="1:22" ht="23.25">
      <c r="A20" s="7"/>
      <c r="B20" s="5" t="s">
        <v>14</v>
      </c>
      <c r="C20" s="136">
        <v>0</v>
      </c>
      <c r="D20" s="136">
        <v>0</v>
      </c>
      <c r="E20" s="128">
        <v>0</v>
      </c>
      <c r="F20" s="128">
        <v>0</v>
      </c>
      <c r="G20" s="132">
        <v>0</v>
      </c>
      <c r="H20" s="138">
        <v>8</v>
      </c>
      <c r="I20" s="136">
        <v>33</v>
      </c>
      <c r="J20" s="128">
        <v>2.75</v>
      </c>
      <c r="K20" s="128">
        <v>4.95</v>
      </c>
      <c r="L20" s="132">
        <v>0</v>
      </c>
      <c r="M20" s="138">
        <v>7</v>
      </c>
      <c r="N20" s="136">
        <v>30</v>
      </c>
      <c r="O20" s="128">
        <v>2.5</v>
      </c>
      <c r="P20" s="128">
        <v>4.5</v>
      </c>
      <c r="Q20" s="129">
        <v>0</v>
      </c>
      <c r="R20" s="192">
        <f t="shared" si="2"/>
        <v>15</v>
      </c>
      <c r="S20" s="193">
        <f t="shared" si="3"/>
        <v>63</v>
      </c>
      <c r="T20" s="194">
        <f>S20/24</f>
        <v>2.625</v>
      </c>
      <c r="U20" s="197">
        <f>T20*1.8</f>
        <v>4.7250000000000005</v>
      </c>
      <c r="V20" s="198">
        <v>0</v>
      </c>
    </row>
    <row r="21" spans="1:22" ht="24" thickBot="1">
      <c r="A21" s="8"/>
      <c r="B21" s="9" t="s">
        <v>15</v>
      </c>
      <c r="C21" s="135">
        <v>0</v>
      </c>
      <c r="D21" s="135">
        <v>0</v>
      </c>
      <c r="E21" s="130">
        <v>0</v>
      </c>
      <c r="F21" s="130">
        <v>0</v>
      </c>
      <c r="G21" s="133">
        <v>0</v>
      </c>
      <c r="H21" s="137">
        <v>0</v>
      </c>
      <c r="I21" s="135">
        <v>0</v>
      </c>
      <c r="J21" s="130">
        <v>0</v>
      </c>
      <c r="K21" s="130">
        <v>0</v>
      </c>
      <c r="L21" s="133">
        <v>0</v>
      </c>
      <c r="M21" s="137">
        <v>0</v>
      </c>
      <c r="N21" s="135">
        <v>0</v>
      </c>
      <c r="O21" s="130">
        <v>0</v>
      </c>
      <c r="P21" s="130">
        <v>0</v>
      </c>
      <c r="Q21" s="131">
        <v>0</v>
      </c>
      <c r="R21" s="199">
        <f t="shared" si="2"/>
        <v>0</v>
      </c>
      <c r="S21" s="200">
        <f t="shared" si="3"/>
        <v>0</v>
      </c>
      <c r="T21" s="201">
        <f>S21/24</f>
        <v>0</v>
      </c>
      <c r="U21" s="202">
        <f>T21*1.8</f>
        <v>0</v>
      </c>
      <c r="V21" s="203">
        <v>0</v>
      </c>
    </row>
    <row r="22" spans="1:22" ht="23.25">
      <c r="A22" s="10" t="s">
        <v>22</v>
      </c>
      <c r="B22" s="11"/>
      <c r="C22" s="158"/>
      <c r="D22" s="158"/>
      <c r="E22" s="159"/>
      <c r="F22" s="159"/>
      <c r="G22" s="160"/>
      <c r="H22" s="161"/>
      <c r="I22" s="158"/>
      <c r="J22" s="159"/>
      <c r="K22" s="159"/>
      <c r="L22" s="160"/>
      <c r="M22" s="162"/>
      <c r="N22" s="163"/>
      <c r="O22" s="159"/>
      <c r="P22" s="164"/>
      <c r="Q22" s="165"/>
      <c r="R22" s="204"/>
      <c r="S22" s="205"/>
      <c r="T22" s="206"/>
      <c r="U22" s="207"/>
      <c r="V22" s="208"/>
    </row>
    <row r="23" spans="1:22" ht="23.25">
      <c r="A23" s="4" t="s">
        <v>23</v>
      </c>
      <c r="B23" s="5" t="s">
        <v>12</v>
      </c>
      <c r="C23" s="157">
        <v>428</v>
      </c>
      <c r="D23" s="157">
        <v>1241</v>
      </c>
      <c r="E23" s="134">
        <v>68.94444444444444</v>
      </c>
      <c r="F23" s="128">
        <v>0</v>
      </c>
      <c r="G23" s="132">
        <v>68.94444444444444</v>
      </c>
      <c r="H23" s="138">
        <v>941</v>
      </c>
      <c r="I23" s="136">
        <v>2823</v>
      </c>
      <c r="J23" s="134">
        <v>156.83333333333334</v>
      </c>
      <c r="K23" s="128">
        <v>0</v>
      </c>
      <c r="L23" s="132">
        <v>156.83333333333334</v>
      </c>
      <c r="M23" s="156">
        <v>974</v>
      </c>
      <c r="N23" s="157">
        <v>2922</v>
      </c>
      <c r="O23" s="134">
        <v>162.33333333333334</v>
      </c>
      <c r="P23" s="128">
        <v>0</v>
      </c>
      <c r="Q23" s="129">
        <v>162.33333333333334</v>
      </c>
      <c r="R23" s="192">
        <f aca="true" t="shared" si="4" ref="R23:R64">SUM(C23,H23,M23)</f>
        <v>2343</v>
      </c>
      <c r="S23" s="193">
        <f aca="true" t="shared" si="5" ref="S23:S64">SUM(D23,I23,N23)</f>
        <v>6986</v>
      </c>
      <c r="T23" s="194">
        <f>S23/36</f>
        <v>194.05555555555554</v>
      </c>
      <c r="U23" s="195" t="s">
        <v>13</v>
      </c>
      <c r="V23" s="196">
        <f>SUM(T23,U24:U25)</f>
        <v>194.05555555555554</v>
      </c>
    </row>
    <row r="24" spans="1:22" ht="23.25">
      <c r="A24" s="7"/>
      <c r="B24" s="5" t="s">
        <v>14</v>
      </c>
      <c r="C24" s="136">
        <v>0</v>
      </c>
      <c r="D24" s="136">
        <v>0</v>
      </c>
      <c r="E24" s="128">
        <v>0</v>
      </c>
      <c r="F24" s="128">
        <v>0</v>
      </c>
      <c r="G24" s="132">
        <v>0</v>
      </c>
      <c r="H24" s="138">
        <v>0</v>
      </c>
      <c r="I24" s="136">
        <v>0</v>
      </c>
      <c r="J24" s="128">
        <v>0</v>
      </c>
      <c r="K24" s="128">
        <v>0</v>
      </c>
      <c r="L24" s="132">
        <v>0</v>
      </c>
      <c r="M24" s="138">
        <v>0</v>
      </c>
      <c r="N24" s="136">
        <v>0</v>
      </c>
      <c r="O24" s="128">
        <v>0</v>
      </c>
      <c r="P24" s="128">
        <v>0</v>
      </c>
      <c r="Q24" s="129">
        <v>0</v>
      </c>
      <c r="R24" s="192">
        <f t="shared" si="4"/>
        <v>0</v>
      </c>
      <c r="S24" s="193">
        <f t="shared" si="5"/>
        <v>0</v>
      </c>
      <c r="T24" s="194">
        <f>S24/24</f>
        <v>0</v>
      </c>
      <c r="U24" s="197">
        <f>T24*1.8</f>
        <v>0</v>
      </c>
      <c r="V24" s="198">
        <v>0</v>
      </c>
    </row>
    <row r="25" spans="1:22" ht="23.25">
      <c r="A25" s="7"/>
      <c r="B25" s="5" t="s">
        <v>15</v>
      </c>
      <c r="C25" s="136">
        <v>0</v>
      </c>
      <c r="D25" s="136">
        <v>0</v>
      </c>
      <c r="E25" s="128">
        <v>0</v>
      </c>
      <c r="F25" s="128">
        <v>0</v>
      </c>
      <c r="G25" s="132">
        <v>0</v>
      </c>
      <c r="H25" s="138">
        <v>0</v>
      </c>
      <c r="I25" s="136">
        <v>0</v>
      </c>
      <c r="J25" s="128">
        <v>0</v>
      </c>
      <c r="K25" s="128">
        <v>0</v>
      </c>
      <c r="L25" s="132">
        <v>0</v>
      </c>
      <c r="M25" s="138">
        <v>0</v>
      </c>
      <c r="N25" s="136">
        <v>0</v>
      </c>
      <c r="O25" s="128">
        <v>0</v>
      </c>
      <c r="P25" s="128">
        <v>0</v>
      </c>
      <c r="Q25" s="129">
        <v>0</v>
      </c>
      <c r="R25" s="192">
        <f t="shared" si="4"/>
        <v>0</v>
      </c>
      <c r="S25" s="193">
        <f t="shared" si="5"/>
        <v>0</v>
      </c>
      <c r="T25" s="194">
        <f>S25/24</f>
        <v>0</v>
      </c>
      <c r="U25" s="197">
        <f>T25*1.8</f>
        <v>0</v>
      </c>
      <c r="V25" s="198">
        <v>0</v>
      </c>
    </row>
    <row r="26" spans="1:22" ht="23.25">
      <c r="A26" s="4" t="s">
        <v>24</v>
      </c>
      <c r="B26" s="5" t="s">
        <v>12</v>
      </c>
      <c r="C26" s="157">
        <v>912</v>
      </c>
      <c r="D26" s="157">
        <v>1975</v>
      </c>
      <c r="E26" s="134">
        <v>109.72222222222223</v>
      </c>
      <c r="F26" s="128">
        <v>0</v>
      </c>
      <c r="G26" s="132">
        <v>109.72222222222223</v>
      </c>
      <c r="H26" s="138">
        <v>2392</v>
      </c>
      <c r="I26" s="136">
        <v>5336</v>
      </c>
      <c r="J26" s="134">
        <v>296.44444444444446</v>
      </c>
      <c r="K26" s="128">
        <v>0</v>
      </c>
      <c r="L26" s="132">
        <v>315.49444444444447</v>
      </c>
      <c r="M26" s="156">
        <v>2194</v>
      </c>
      <c r="N26" s="157">
        <v>5322</v>
      </c>
      <c r="O26" s="134">
        <v>295.6666666666667</v>
      </c>
      <c r="P26" s="128">
        <v>0</v>
      </c>
      <c r="Q26" s="129">
        <v>313.3666666666667</v>
      </c>
      <c r="R26" s="192">
        <f t="shared" si="4"/>
        <v>5498</v>
      </c>
      <c r="S26" s="193">
        <f t="shared" si="5"/>
        <v>12633</v>
      </c>
      <c r="T26" s="194">
        <f>S26/36</f>
        <v>350.9166666666667</v>
      </c>
      <c r="U26" s="195" t="s">
        <v>13</v>
      </c>
      <c r="V26" s="196">
        <f>SUM(T26,U27:U28)</f>
        <v>369.2916666666667</v>
      </c>
    </row>
    <row r="27" spans="1:22" ht="23.25">
      <c r="A27" s="7"/>
      <c r="B27" s="5" t="s">
        <v>14</v>
      </c>
      <c r="C27" s="136">
        <v>0</v>
      </c>
      <c r="D27" s="136">
        <v>0</v>
      </c>
      <c r="E27" s="128">
        <v>0</v>
      </c>
      <c r="F27" s="128">
        <v>0</v>
      </c>
      <c r="G27" s="132">
        <v>0</v>
      </c>
      <c r="H27" s="138">
        <v>44</v>
      </c>
      <c r="I27" s="136">
        <v>127</v>
      </c>
      <c r="J27" s="134">
        <v>10.583333333333334</v>
      </c>
      <c r="K27" s="134">
        <v>19.05</v>
      </c>
      <c r="L27" s="132">
        <v>0</v>
      </c>
      <c r="M27" s="156">
        <v>34</v>
      </c>
      <c r="N27" s="157">
        <v>118</v>
      </c>
      <c r="O27" s="134">
        <v>9.833333333333334</v>
      </c>
      <c r="P27" s="128">
        <v>17.700000000000003</v>
      </c>
      <c r="Q27" s="129">
        <v>0</v>
      </c>
      <c r="R27" s="192">
        <f t="shared" si="4"/>
        <v>78</v>
      </c>
      <c r="S27" s="193">
        <f t="shared" si="5"/>
        <v>245</v>
      </c>
      <c r="T27" s="194">
        <f>S27/24</f>
        <v>10.208333333333334</v>
      </c>
      <c r="U27" s="197">
        <f>T27*1.8</f>
        <v>18.375</v>
      </c>
      <c r="V27" s="198">
        <v>0</v>
      </c>
    </row>
    <row r="28" spans="1:22" ht="23.25">
      <c r="A28" s="7"/>
      <c r="B28" s="5" t="s">
        <v>15</v>
      </c>
      <c r="C28" s="136">
        <v>0</v>
      </c>
      <c r="D28" s="136">
        <v>0</v>
      </c>
      <c r="E28" s="128">
        <v>0</v>
      </c>
      <c r="F28" s="128">
        <v>0</v>
      </c>
      <c r="G28" s="132">
        <v>0</v>
      </c>
      <c r="H28" s="138">
        <v>0</v>
      </c>
      <c r="I28" s="136">
        <v>0</v>
      </c>
      <c r="J28" s="128">
        <v>0</v>
      </c>
      <c r="K28" s="128">
        <v>0</v>
      </c>
      <c r="L28" s="132">
        <v>0</v>
      </c>
      <c r="M28" s="138">
        <v>0</v>
      </c>
      <c r="N28" s="136">
        <v>0</v>
      </c>
      <c r="O28" s="128">
        <v>0</v>
      </c>
      <c r="P28" s="128">
        <v>0</v>
      </c>
      <c r="Q28" s="129">
        <v>0</v>
      </c>
      <c r="R28" s="192">
        <f t="shared" si="4"/>
        <v>0</v>
      </c>
      <c r="S28" s="193">
        <f t="shared" si="5"/>
        <v>0</v>
      </c>
      <c r="T28" s="194">
        <f>S28/24</f>
        <v>0</v>
      </c>
      <c r="U28" s="197">
        <f>T28*1.8</f>
        <v>0</v>
      </c>
      <c r="V28" s="198">
        <v>0</v>
      </c>
    </row>
    <row r="29" spans="1:22" ht="23.25">
      <c r="A29" s="4" t="s">
        <v>25</v>
      </c>
      <c r="B29" s="5" t="s">
        <v>12</v>
      </c>
      <c r="C29" s="136">
        <v>0</v>
      </c>
      <c r="D29" s="136">
        <v>0</v>
      </c>
      <c r="E29" s="128">
        <v>0</v>
      </c>
      <c r="F29" s="128">
        <v>0</v>
      </c>
      <c r="G29" s="132">
        <v>0</v>
      </c>
      <c r="H29" s="138">
        <v>0</v>
      </c>
      <c r="I29" s="136">
        <v>0</v>
      </c>
      <c r="J29" s="128">
        <v>0</v>
      </c>
      <c r="K29" s="128">
        <v>0</v>
      </c>
      <c r="L29" s="132">
        <v>4.5</v>
      </c>
      <c r="M29" s="156">
        <v>15</v>
      </c>
      <c r="N29" s="157">
        <v>72</v>
      </c>
      <c r="O29" s="134">
        <v>4</v>
      </c>
      <c r="P29" s="128">
        <v>0</v>
      </c>
      <c r="Q29" s="129">
        <v>4</v>
      </c>
      <c r="R29" s="192">
        <f t="shared" si="4"/>
        <v>15</v>
      </c>
      <c r="S29" s="193">
        <f t="shared" si="5"/>
        <v>72</v>
      </c>
      <c r="T29" s="194">
        <f>S29/36</f>
        <v>2</v>
      </c>
      <c r="U29" s="195" t="s">
        <v>13</v>
      </c>
      <c r="V29" s="196">
        <f>SUM(T29,U30:U31)</f>
        <v>5.375</v>
      </c>
    </row>
    <row r="30" spans="1:22" ht="23.25">
      <c r="A30" s="7"/>
      <c r="B30" s="5" t="s">
        <v>14</v>
      </c>
      <c r="C30" s="136">
        <v>0</v>
      </c>
      <c r="D30" s="136">
        <v>0</v>
      </c>
      <c r="E30" s="128">
        <v>0</v>
      </c>
      <c r="F30" s="128">
        <v>0</v>
      </c>
      <c r="G30" s="132">
        <v>0</v>
      </c>
      <c r="H30" s="138">
        <v>15</v>
      </c>
      <c r="I30" s="136">
        <v>45</v>
      </c>
      <c r="J30" s="134">
        <v>2.5</v>
      </c>
      <c r="K30" s="134">
        <v>4.5</v>
      </c>
      <c r="L30" s="132">
        <v>0</v>
      </c>
      <c r="M30" s="138">
        <v>0</v>
      </c>
      <c r="N30" s="136">
        <v>0</v>
      </c>
      <c r="O30" s="128">
        <v>0</v>
      </c>
      <c r="P30" s="128">
        <v>0</v>
      </c>
      <c r="Q30" s="129">
        <v>0</v>
      </c>
      <c r="R30" s="192">
        <f t="shared" si="4"/>
        <v>15</v>
      </c>
      <c r="S30" s="193">
        <f t="shared" si="5"/>
        <v>45</v>
      </c>
      <c r="T30" s="194">
        <f>S30/24</f>
        <v>1.875</v>
      </c>
      <c r="U30" s="197">
        <f>T30*1.8</f>
        <v>3.375</v>
      </c>
      <c r="V30" s="198">
        <v>0</v>
      </c>
    </row>
    <row r="31" spans="1:22" ht="23.25">
      <c r="A31" s="7"/>
      <c r="B31" s="5" t="s">
        <v>15</v>
      </c>
      <c r="C31" s="136">
        <v>0</v>
      </c>
      <c r="D31" s="136">
        <v>0</v>
      </c>
      <c r="E31" s="128">
        <v>0</v>
      </c>
      <c r="F31" s="128">
        <v>0</v>
      </c>
      <c r="G31" s="132">
        <v>0</v>
      </c>
      <c r="H31" s="138">
        <v>0</v>
      </c>
      <c r="I31" s="136">
        <v>0</v>
      </c>
      <c r="J31" s="128">
        <v>0</v>
      </c>
      <c r="K31" s="128">
        <v>0</v>
      </c>
      <c r="L31" s="132">
        <v>0</v>
      </c>
      <c r="M31" s="138">
        <v>0</v>
      </c>
      <c r="N31" s="136">
        <v>0</v>
      </c>
      <c r="O31" s="128">
        <v>0</v>
      </c>
      <c r="P31" s="128">
        <v>0</v>
      </c>
      <c r="Q31" s="129">
        <v>0</v>
      </c>
      <c r="R31" s="192">
        <f t="shared" si="4"/>
        <v>0</v>
      </c>
      <c r="S31" s="193">
        <f t="shared" si="5"/>
        <v>0</v>
      </c>
      <c r="T31" s="194">
        <f>S31/24</f>
        <v>0</v>
      </c>
      <c r="U31" s="197">
        <f>T31*1.8</f>
        <v>0</v>
      </c>
      <c r="V31" s="198">
        <v>0</v>
      </c>
    </row>
    <row r="32" spans="1:22" ht="23.25">
      <c r="A32" s="4" t="s">
        <v>26</v>
      </c>
      <c r="B32" s="5" t="s">
        <v>12</v>
      </c>
      <c r="C32" s="136">
        <v>0</v>
      </c>
      <c r="D32" s="136">
        <v>0</v>
      </c>
      <c r="E32" s="128">
        <v>0</v>
      </c>
      <c r="F32" s="128">
        <v>0</v>
      </c>
      <c r="G32" s="132">
        <v>0</v>
      </c>
      <c r="H32" s="138">
        <v>56</v>
      </c>
      <c r="I32" s="136">
        <v>168</v>
      </c>
      <c r="J32" s="134">
        <v>9.333333333333334</v>
      </c>
      <c r="K32" s="128">
        <v>0</v>
      </c>
      <c r="L32" s="132">
        <v>9.333333333333334</v>
      </c>
      <c r="M32" s="138">
        <v>0</v>
      </c>
      <c r="N32" s="136">
        <v>0</v>
      </c>
      <c r="O32" s="128">
        <v>0</v>
      </c>
      <c r="P32" s="128">
        <v>0</v>
      </c>
      <c r="Q32" s="129">
        <v>0</v>
      </c>
      <c r="R32" s="192">
        <f t="shared" si="4"/>
        <v>56</v>
      </c>
      <c r="S32" s="193">
        <f t="shared" si="5"/>
        <v>168</v>
      </c>
      <c r="T32" s="194">
        <f>S32/36</f>
        <v>4.666666666666667</v>
      </c>
      <c r="U32" s="195" t="s">
        <v>13</v>
      </c>
      <c r="V32" s="196">
        <f>SUM(T32,U33:U34)</f>
        <v>4.666666666666667</v>
      </c>
    </row>
    <row r="33" spans="1:22" ht="23.25">
      <c r="A33" s="7"/>
      <c r="B33" s="5" t="s">
        <v>14</v>
      </c>
      <c r="C33" s="136">
        <v>0</v>
      </c>
      <c r="D33" s="136">
        <v>0</v>
      </c>
      <c r="E33" s="128">
        <v>0</v>
      </c>
      <c r="F33" s="128">
        <v>0</v>
      </c>
      <c r="G33" s="132">
        <v>0</v>
      </c>
      <c r="H33" s="138">
        <v>0</v>
      </c>
      <c r="I33" s="136">
        <v>0</v>
      </c>
      <c r="J33" s="128">
        <v>0</v>
      </c>
      <c r="K33" s="128">
        <v>0</v>
      </c>
      <c r="L33" s="132">
        <v>0</v>
      </c>
      <c r="M33" s="138">
        <v>0</v>
      </c>
      <c r="N33" s="136">
        <v>0</v>
      </c>
      <c r="O33" s="128">
        <v>0</v>
      </c>
      <c r="P33" s="128">
        <v>0</v>
      </c>
      <c r="Q33" s="129">
        <v>0</v>
      </c>
      <c r="R33" s="192">
        <f t="shared" si="4"/>
        <v>0</v>
      </c>
      <c r="S33" s="193">
        <f t="shared" si="5"/>
        <v>0</v>
      </c>
      <c r="T33" s="194">
        <f>S33/24</f>
        <v>0</v>
      </c>
      <c r="U33" s="197">
        <f>T33*1.8</f>
        <v>0</v>
      </c>
      <c r="V33" s="198">
        <v>0</v>
      </c>
    </row>
    <row r="34" spans="1:22" ht="23.25">
      <c r="A34" s="7"/>
      <c r="B34" s="5" t="s">
        <v>15</v>
      </c>
      <c r="C34" s="136">
        <v>0</v>
      </c>
      <c r="D34" s="136">
        <v>0</v>
      </c>
      <c r="E34" s="128">
        <v>0</v>
      </c>
      <c r="F34" s="128">
        <v>0</v>
      </c>
      <c r="G34" s="132">
        <v>0</v>
      </c>
      <c r="H34" s="138">
        <v>0</v>
      </c>
      <c r="I34" s="136">
        <v>0</v>
      </c>
      <c r="J34" s="128">
        <v>0</v>
      </c>
      <c r="K34" s="128">
        <v>0</v>
      </c>
      <c r="L34" s="132">
        <v>0</v>
      </c>
      <c r="M34" s="138">
        <v>0</v>
      </c>
      <c r="N34" s="136">
        <v>0</v>
      </c>
      <c r="O34" s="128">
        <v>0</v>
      </c>
      <c r="P34" s="128">
        <v>0</v>
      </c>
      <c r="Q34" s="129">
        <v>0</v>
      </c>
      <c r="R34" s="192">
        <f t="shared" si="4"/>
        <v>0</v>
      </c>
      <c r="S34" s="193">
        <f t="shared" si="5"/>
        <v>0</v>
      </c>
      <c r="T34" s="194">
        <f>S34/24</f>
        <v>0</v>
      </c>
      <c r="U34" s="197">
        <f>T34*1.8</f>
        <v>0</v>
      </c>
      <c r="V34" s="198">
        <v>0</v>
      </c>
    </row>
    <row r="35" spans="1:22" ht="23.25">
      <c r="A35" s="4" t="s">
        <v>27</v>
      </c>
      <c r="B35" s="5" t="s">
        <v>12</v>
      </c>
      <c r="C35" s="157">
        <v>1391</v>
      </c>
      <c r="D35" s="157">
        <v>4059</v>
      </c>
      <c r="E35" s="134">
        <v>225.5</v>
      </c>
      <c r="F35" s="128">
        <v>0</v>
      </c>
      <c r="G35" s="132">
        <v>339.04999999999995</v>
      </c>
      <c r="H35" s="138">
        <v>7969</v>
      </c>
      <c r="I35" s="136">
        <v>23849</v>
      </c>
      <c r="J35" s="134">
        <v>1324.9444444444443</v>
      </c>
      <c r="K35" s="128">
        <v>0</v>
      </c>
      <c r="L35" s="132">
        <v>1522.1944444444443</v>
      </c>
      <c r="M35" s="156">
        <v>7505</v>
      </c>
      <c r="N35" s="157">
        <v>22418</v>
      </c>
      <c r="O35" s="134">
        <v>1245.4444444444443</v>
      </c>
      <c r="P35" s="128">
        <v>0</v>
      </c>
      <c r="Q35" s="129">
        <v>1406.5444444444443</v>
      </c>
      <c r="R35" s="192">
        <f t="shared" si="4"/>
        <v>16865</v>
      </c>
      <c r="S35" s="193">
        <f t="shared" si="5"/>
        <v>50326</v>
      </c>
      <c r="T35" s="194">
        <f>S35/36</f>
        <v>1397.9444444444443</v>
      </c>
      <c r="U35" s="195" t="s">
        <v>13</v>
      </c>
      <c r="V35" s="196">
        <f>SUM(T35,U36:U37)</f>
        <v>1633.8944444444444</v>
      </c>
    </row>
    <row r="36" spans="1:22" ht="23.25">
      <c r="A36" s="7"/>
      <c r="B36" s="5" t="s">
        <v>14</v>
      </c>
      <c r="C36" s="157">
        <v>348</v>
      </c>
      <c r="D36" s="157">
        <v>696</v>
      </c>
      <c r="E36" s="134">
        <v>58</v>
      </c>
      <c r="F36" s="134">
        <v>104.4</v>
      </c>
      <c r="G36" s="132">
        <v>0</v>
      </c>
      <c r="H36" s="138">
        <v>601</v>
      </c>
      <c r="I36" s="136">
        <v>1279</v>
      </c>
      <c r="J36" s="134">
        <v>106.58333333333333</v>
      </c>
      <c r="K36" s="134">
        <v>191.85</v>
      </c>
      <c r="L36" s="132">
        <v>0</v>
      </c>
      <c r="M36" s="156">
        <v>510</v>
      </c>
      <c r="N36" s="157">
        <v>1074</v>
      </c>
      <c r="O36" s="134">
        <v>89.5</v>
      </c>
      <c r="P36" s="128">
        <v>161.1</v>
      </c>
      <c r="Q36" s="129">
        <v>0</v>
      </c>
      <c r="R36" s="192">
        <f t="shared" si="4"/>
        <v>1459</v>
      </c>
      <c r="S36" s="193">
        <f t="shared" si="5"/>
        <v>3049</v>
      </c>
      <c r="T36" s="194">
        <f>S36/24</f>
        <v>127.04166666666667</v>
      </c>
      <c r="U36" s="197">
        <f>T36*1.8</f>
        <v>228.675</v>
      </c>
      <c r="V36" s="198">
        <v>0</v>
      </c>
    </row>
    <row r="37" spans="1:22" ht="23.25">
      <c r="A37" s="7"/>
      <c r="B37" s="5" t="s">
        <v>15</v>
      </c>
      <c r="C37" s="157">
        <v>22</v>
      </c>
      <c r="D37" s="157">
        <v>61</v>
      </c>
      <c r="E37" s="134">
        <v>5.083333333333333</v>
      </c>
      <c r="F37" s="134">
        <v>9.15</v>
      </c>
      <c r="G37" s="132">
        <v>0</v>
      </c>
      <c r="H37" s="138">
        <v>12</v>
      </c>
      <c r="I37" s="136">
        <v>36</v>
      </c>
      <c r="J37" s="134">
        <v>3</v>
      </c>
      <c r="K37" s="134">
        <v>5.4</v>
      </c>
      <c r="L37" s="132">
        <v>0</v>
      </c>
      <c r="M37" s="138">
        <v>0</v>
      </c>
      <c r="N37" s="136">
        <v>0</v>
      </c>
      <c r="O37" s="128">
        <v>0</v>
      </c>
      <c r="P37" s="128">
        <v>0</v>
      </c>
      <c r="Q37" s="129">
        <v>0</v>
      </c>
      <c r="R37" s="192">
        <f t="shared" si="4"/>
        <v>34</v>
      </c>
      <c r="S37" s="193">
        <f t="shared" si="5"/>
        <v>97</v>
      </c>
      <c r="T37" s="194">
        <f>S37/24</f>
        <v>4.041666666666667</v>
      </c>
      <c r="U37" s="197">
        <f>T37*1.8</f>
        <v>7.275</v>
      </c>
      <c r="V37" s="198">
        <v>0</v>
      </c>
    </row>
    <row r="38" spans="1:22" ht="23.25">
      <c r="A38" s="4" t="s">
        <v>28</v>
      </c>
      <c r="B38" s="5" t="s">
        <v>12</v>
      </c>
      <c r="C38" s="136">
        <v>0</v>
      </c>
      <c r="D38" s="136">
        <v>0</v>
      </c>
      <c r="E38" s="128">
        <v>0</v>
      </c>
      <c r="F38" s="128">
        <v>0</v>
      </c>
      <c r="G38" s="132">
        <v>0</v>
      </c>
      <c r="H38" s="138">
        <v>80</v>
      </c>
      <c r="I38" s="136">
        <v>240</v>
      </c>
      <c r="J38" s="134">
        <v>13.333333333333334</v>
      </c>
      <c r="K38" s="128">
        <v>0</v>
      </c>
      <c r="L38" s="132">
        <v>13.333333333333334</v>
      </c>
      <c r="M38" s="156">
        <v>80</v>
      </c>
      <c r="N38" s="157">
        <v>240</v>
      </c>
      <c r="O38" s="134">
        <v>13.333333333333334</v>
      </c>
      <c r="P38" s="128">
        <v>0</v>
      </c>
      <c r="Q38" s="129">
        <v>13.333333333333334</v>
      </c>
      <c r="R38" s="192">
        <f t="shared" si="4"/>
        <v>160</v>
      </c>
      <c r="S38" s="193">
        <f t="shared" si="5"/>
        <v>480</v>
      </c>
      <c r="T38" s="194">
        <f>S38/36</f>
        <v>13.333333333333334</v>
      </c>
      <c r="U38" s="195" t="s">
        <v>13</v>
      </c>
      <c r="V38" s="196">
        <f>SUM(T38,U39:U40)</f>
        <v>13.333333333333334</v>
      </c>
    </row>
    <row r="39" spans="1:22" ht="23.25">
      <c r="A39" s="7"/>
      <c r="B39" s="5" t="s">
        <v>14</v>
      </c>
      <c r="C39" s="136">
        <v>0</v>
      </c>
      <c r="D39" s="136">
        <v>0</v>
      </c>
      <c r="E39" s="128">
        <v>0</v>
      </c>
      <c r="F39" s="128">
        <v>0</v>
      </c>
      <c r="G39" s="132">
        <v>0</v>
      </c>
      <c r="H39" s="138">
        <v>0</v>
      </c>
      <c r="I39" s="136">
        <v>0</v>
      </c>
      <c r="J39" s="128">
        <v>0</v>
      </c>
      <c r="K39" s="128">
        <v>0</v>
      </c>
      <c r="L39" s="132">
        <v>0</v>
      </c>
      <c r="M39" s="138">
        <v>0</v>
      </c>
      <c r="N39" s="136">
        <v>0</v>
      </c>
      <c r="O39" s="128">
        <v>0</v>
      </c>
      <c r="P39" s="128">
        <v>0</v>
      </c>
      <c r="Q39" s="129">
        <v>0</v>
      </c>
      <c r="R39" s="192">
        <f t="shared" si="4"/>
        <v>0</v>
      </c>
      <c r="S39" s="193">
        <f t="shared" si="5"/>
        <v>0</v>
      </c>
      <c r="T39" s="194">
        <f>S39/24</f>
        <v>0</v>
      </c>
      <c r="U39" s="197">
        <f>T39*1.8</f>
        <v>0</v>
      </c>
      <c r="V39" s="198">
        <v>0</v>
      </c>
    </row>
    <row r="40" spans="1:22" ht="23.25">
      <c r="A40" s="7"/>
      <c r="B40" s="5" t="s">
        <v>15</v>
      </c>
      <c r="C40" s="136">
        <v>0</v>
      </c>
      <c r="D40" s="136">
        <v>0</v>
      </c>
      <c r="E40" s="128">
        <v>0</v>
      </c>
      <c r="F40" s="128">
        <v>0</v>
      </c>
      <c r="G40" s="132">
        <v>0</v>
      </c>
      <c r="H40" s="138">
        <v>0</v>
      </c>
      <c r="I40" s="136">
        <v>0</v>
      </c>
      <c r="J40" s="128">
        <v>0</v>
      </c>
      <c r="K40" s="128">
        <v>0</v>
      </c>
      <c r="L40" s="132">
        <v>0</v>
      </c>
      <c r="M40" s="138">
        <v>0</v>
      </c>
      <c r="N40" s="136">
        <v>0</v>
      </c>
      <c r="O40" s="128">
        <v>0</v>
      </c>
      <c r="P40" s="128">
        <v>0</v>
      </c>
      <c r="Q40" s="129">
        <v>0</v>
      </c>
      <c r="R40" s="192">
        <f t="shared" si="4"/>
        <v>0</v>
      </c>
      <c r="S40" s="193">
        <f t="shared" si="5"/>
        <v>0</v>
      </c>
      <c r="T40" s="194">
        <f>S40/24</f>
        <v>0</v>
      </c>
      <c r="U40" s="197">
        <f>T40*1.8</f>
        <v>0</v>
      </c>
      <c r="V40" s="198">
        <v>0</v>
      </c>
    </row>
    <row r="41" spans="1:22" ht="23.25">
      <c r="A41" s="4" t="s">
        <v>29</v>
      </c>
      <c r="B41" s="5" t="s">
        <v>12</v>
      </c>
      <c r="C41" s="157">
        <v>483</v>
      </c>
      <c r="D41" s="157">
        <v>1362</v>
      </c>
      <c r="E41" s="134">
        <v>75.66666666666667</v>
      </c>
      <c r="F41" s="128">
        <v>0</v>
      </c>
      <c r="G41" s="132">
        <v>75.66666666666667</v>
      </c>
      <c r="H41" s="138">
        <v>2888</v>
      </c>
      <c r="I41" s="136">
        <v>8371</v>
      </c>
      <c r="J41" s="134">
        <v>465.05555555555554</v>
      </c>
      <c r="K41" s="128">
        <v>0</v>
      </c>
      <c r="L41" s="132">
        <v>475.40555555555557</v>
      </c>
      <c r="M41" s="156">
        <v>1425</v>
      </c>
      <c r="N41" s="157">
        <v>3991</v>
      </c>
      <c r="O41" s="134">
        <v>221.72222222222223</v>
      </c>
      <c r="P41" s="128">
        <v>0</v>
      </c>
      <c r="Q41" s="129">
        <v>236.12222222222223</v>
      </c>
      <c r="R41" s="192">
        <f t="shared" si="4"/>
        <v>4796</v>
      </c>
      <c r="S41" s="193">
        <f t="shared" si="5"/>
        <v>13724</v>
      </c>
      <c r="T41" s="194">
        <f>S41/36</f>
        <v>381.22222222222223</v>
      </c>
      <c r="U41" s="195" t="s">
        <v>13</v>
      </c>
      <c r="V41" s="196">
        <f>SUM(T41,U42:U43)</f>
        <v>393.59722222222223</v>
      </c>
    </row>
    <row r="42" spans="1:22" ht="23.25">
      <c r="A42" s="7"/>
      <c r="B42" s="5" t="s">
        <v>14</v>
      </c>
      <c r="C42" s="136">
        <v>0</v>
      </c>
      <c r="D42" s="136">
        <v>0</v>
      </c>
      <c r="E42" s="128">
        <v>0</v>
      </c>
      <c r="F42" s="128">
        <v>0</v>
      </c>
      <c r="G42" s="132">
        <v>0</v>
      </c>
      <c r="H42" s="138">
        <v>23</v>
      </c>
      <c r="I42" s="136">
        <v>69</v>
      </c>
      <c r="J42" s="134">
        <v>5.75</v>
      </c>
      <c r="K42" s="134">
        <v>10.35</v>
      </c>
      <c r="L42" s="132">
        <v>0</v>
      </c>
      <c r="M42" s="156">
        <v>20</v>
      </c>
      <c r="N42" s="157">
        <v>96</v>
      </c>
      <c r="O42" s="134">
        <v>8</v>
      </c>
      <c r="P42" s="128">
        <v>14.4</v>
      </c>
      <c r="Q42" s="129">
        <v>0</v>
      </c>
      <c r="R42" s="192">
        <f t="shared" si="4"/>
        <v>43</v>
      </c>
      <c r="S42" s="193">
        <f t="shared" si="5"/>
        <v>165</v>
      </c>
      <c r="T42" s="194">
        <f>S42/24</f>
        <v>6.875</v>
      </c>
      <c r="U42" s="197">
        <f>T42*1.8</f>
        <v>12.375</v>
      </c>
      <c r="V42" s="198">
        <v>0</v>
      </c>
    </row>
    <row r="43" spans="1:22" ht="23.25">
      <c r="A43" s="7"/>
      <c r="B43" s="5" t="s">
        <v>15</v>
      </c>
      <c r="C43" s="136">
        <v>0</v>
      </c>
      <c r="D43" s="136">
        <v>0</v>
      </c>
      <c r="E43" s="128">
        <v>0</v>
      </c>
      <c r="F43" s="128">
        <v>0</v>
      </c>
      <c r="G43" s="132">
        <v>0</v>
      </c>
      <c r="H43" s="138">
        <v>0</v>
      </c>
      <c r="I43" s="136">
        <v>0</v>
      </c>
      <c r="J43" s="128">
        <v>0</v>
      </c>
      <c r="K43" s="128">
        <v>0</v>
      </c>
      <c r="L43" s="132">
        <v>0</v>
      </c>
      <c r="M43" s="138">
        <v>0</v>
      </c>
      <c r="N43" s="136">
        <v>0</v>
      </c>
      <c r="O43" s="128">
        <v>0</v>
      </c>
      <c r="P43" s="128">
        <v>0</v>
      </c>
      <c r="Q43" s="129">
        <v>0</v>
      </c>
      <c r="R43" s="192">
        <f t="shared" si="4"/>
        <v>0</v>
      </c>
      <c r="S43" s="193">
        <f t="shared" si="5"/>
        <v>0</v>
      </c>
      <c r="T43" s="194">
        <f>S43/24</f>
        <v>0</v>
      </c>
      <c r="U43" s="197">
        <f>T43*1.8</f>
        <v>0</v>
      </c>
      <c r="V43" s="198">
        <v>0</v>
      </c>
    </row>
    <row r="44" spans="1:22" ht="23.25">
      <c r="A44" s="4" t="s">
        <v>30</v>
      </c>
      <c r="B44" s="5" t="s">
        <v>12</v>
      </c>
      <c r="C44" s="136">
        <v>0</v>
      </c>
      <c r="D44" s="136">
        <v>0</v>
      </c>
      <c r="E44" s="128">
        <v>0</v>
      </c>
      <c r="F44" s="128">
        <v>0</v>
      </c>
      <c r="G44" s="132">
        <v>0</v>
      </c>
      <c r="H44" s="138">
        <v>51</v>
      </c>
      <c r="I44" s="136">
        <v>153</v>
      </c>
      <c r="J44" s="134">
        <v>8.5</v>
      </c>
      <c r="K44" s="128">
        <v>0</v>
      </c>
      <c r="L44" s="132">
        <v>8.5</v>
      </c>
      <c r="M44" s="138">
        <v>0</v>
      </c>
      <c r="N44" s="136">
        <v>0</v>
      </c>
      <c r="O44" s="128">
        <v>0</v>
      </c>
      <c r="P44" s="128">
        <v>0</v>
      </c>
      <c r="Q44" s="129">
        <v>0</v>
      </c>
      <c r="R44" s="192">
        <f t="shared" si="4"/>
        <v>51</v>
      </c>
      <c r="S44" s="193">
        <f t="shared" si="5"/>
        <v>153</v>
      </c>
      <c r="T44" s="194">
        <f>S44/36</f>
        <v>4.25</v>
      </c>
      <c r="U44" s="195" t="s">
        <v>13</v>
      </c>
      <c r="V44" s="196">
        <f>SUM(T44,U45:U46)</f>
        <v>4.25</v>
      </c>
    </row>
    <row r="45" spans="1:22" ht="23.25">
      <c r="A45" s="7"/>
      <c r="B45" s="5" t="s">
        <v>14</v>
      </c>
      <c r="C45" s="136">
        <v>0</v>
      </c>
      <c r="D45" s="136">
        <v>0</v>
      </c>
      <c r="E45" s="128">
        <v>0</v>
      </c>
      <c r="F45" s="128">
        <v>0</v>
      </c>
      <c r="G45" s="132">
        <v>0</v>
      </c>
      <c r="H45" s="138">
        <v>0</v>
      </c>
      <c r="I45" s="136">
        <v>0</v>
      </c>
      <c r="J45" s="128">
        <v>0</v>
      </c>
      <c r="K45" s="128">
        <v>0</v>
      </c>
      <c r="L45" s="132">
        <v>0</v>
      </c>
      <c r="M45" s="138">
        <v>0</v>
      </c>
      <c r="N45" s="136">
        <v>0</v>
      </c>
      <c r="O45" s="128">
        <v>0</v>
      </c>
      <c r="P45" s="128">
        <v>0</v>
      </c>
      <c r="Q45" s="129">
        <v>0</v>
      </c>
      <c r="R45" s="192">
        <f t="shared" si="4"/>
        <v>0</v>
      </c>
      <c r="S45" s="193">
        <f t="shared" si="5"/>
        <v>0</v>
      </c>
      <c r="T45" s="194">
        <f>S45/24</f>
        <v>0</v>
      </c>
      <c r="U45" s="197">
        <f>T45*1.8</f>
        <v>0</v>
      </c>
      <c r="V45" s="198">
        <v>0</v>
      </c>
    </row>
    <row r="46" spans="1:22" ht="23.25">
      <c r="A46" s="7"/>
      <c r="B46" s="5" t="s">
        <v>15</v>
      </c>
      <c r="C46" s="136">
        <v>0</v>
      </c>
      <c r="D46" s="136">
        <v>0</v>
      </c>
      <c r="E46" s="128">
        <v>0</v>
      </c>
      <c r="F46" s="128">
        <v>0</v>
      </c>
      <c r="G46" s="132">
        <v>0</v>
      </c>
      <c r="H46" s="138">
        <v>0</v>
      </c>
      <c r="I46" s="136">
        <v>0</v>
      </c>
      <c r="J46" s="128">
        <v>0</v>
      </c>
      <c r="K46" s="128">
        <v>0</v>
      </c>
      <c r="L46" s="132">
        <v>0</v>
      </c>
      <c r="M46" s="138">
        <v>0</v>
      </c>
      <c r="N46" s="136">
        <v>0</v>
      </c>
      <c r="O46" s="128">
        <v>0</v>
      </c>
      <c r="P46" s="128">
        <v>0</v>
      </c>
      <c r="Q46" s="129">
        <v>0</v>
      </c>
      <c r="R46" s="192">
        <f t="shared" si="4"/>
        <v>0</v>
      </c>
      <c r="S46" s="193">
        <f t="shared" si="5"/>
        <v>0</v>
      </c>
      <c r="T46" s="194">
        <f>S46/24</f>
        <v>0</v>
      </c>
      <c r="U46" s="197">
        <f>T46*1.8</f>
        <v>0</v>
      </c>
      <c r="V46" s="198">
        <v>0</v>
      </c>
    </row>
    <row r="47" spans="1:22" ht="23.25">
      <c r="A47" s="4" t="s">
        <v>19</v>
      </c>
      <c r="B47" s="5" t="s">
        <v>12</v>
      </c>
      <c r="C47" s="136">
        <v>0</v>
      </c>
      <c r="D47" s="136">
        <v>0</v>
      </c>
      <c r="E47" s="128">
        <v>0</v>
      </c>
      <c r="F47" s="128">
        <v>0</v>
      </c>
      <c r="G47" s="132">
        <v>0</v>
      </c>
      <c r="H47" s="138">
        <v>0</v>
      </c>
      <c r="I47" s="136">
        <v>0</v>
      </c>
      <c r="J47" s="128">
        <v>0</v>
      </c>
      <c r="K47" s="128">
        <v>0</v>
      </c>
      <c r="L47" s="132">
        <v>36.45</v>
      </c>
      <c r="M47" s="138">
        <v>0</v>
      </c>
      <c r="N47" s="136">
        <v>0</v>
      </c>
      <c r="O47" s="128">
        <v>0</v>
      </c>
      <c r="P47" s="128">
        <v>0</v>
      </c>
      <c r="Q47" s="129">
        <v>0</v>
      </c>
      <c r="R47" s="192">
        <f t="shared" si="4"/>
        <v>0</v>
      </c>
      <c r="S47" s="193">
        <f t="shared" si="5"/>
        <v>0</v>
      </c>
      <c r="T47" s="194">
        <f>S47/36</f>
        <v>0</v>
      </c>
      <c r="U47" s="195" t="s">
        <v>13</v>
      </c>
      <c r="V47" s="196">
        <f>SUM(T47,U48:U49)</f>
        <v>18.225</v>
      </c>
    </row>
    <row r="48" spans="1:22" ht="23.25">
      <c r="A48" s="7"/>
      <c r="B48" s="5" t="s">
        <v>14</v>
      </c>
      <c r="C48" s="136">
        <v>0</v>
      </c>
      <c r="D48" s="136">
        <v>0</v>
      </c>
      <c r="E48" s="128">
        <v>0</v>
      </c>
      <c r="F48" s="128">
        <v>0</v>
      </c>
      <c r="G48" s="132">
        <v>0</v>
      </c>
      <c r="H48" s="138">
        <v>81</v>
      </c>
      <c r="I48" s="136">
        <v>243</v>
      </c>
      <c r="J48" s="134">
        <v>20.25</v>
      </c>
      <c r="K48" s="134">
        <v>36.45</v>
      </c>
      <c r="L48" s="132">
        <v>0</v>
      </c>
      <c r="M48" s="138">
        <v>0</v>
      </c>
      <c r="N48" s="136">
        <v>0</v>
      </c>
      <c r="O48" s="128">
        <v>0</v>
      </c>
      <c r="P48" s="128">
        <v>0</v>
      </c>
      <c r="Q48" s="129">
        <v>0</v>
      </c>
      <c r="R48" s="192">
        <f t="shared" si="4"/>
        <v>81</v>
      </c>
      <c r="S48" s="193">
        <f t="shared" si="5"/>
        <v>243</v>
      </c>
      <c r="T48" s="194">
        <f>S48/24</f>
        <v>10.125</v>
      </c>
      <c r="U48" s="197">
        <f>T48*1.8</f>
        <v>18.225</v>
      </c>
      <c r="V48" s="198">
        <v>0</v>
      </c>
    </row>
    <row r="49" spans="1:22" ht="23.25">
      <c r="A49" s="7"/>
      <c r="B49" s="5" t="s">
        <v>15</v>
      </c>
      <c r="C49" s="136">
        <v>0</v>
      </c>
      <c r="D49" s="136">
        <v>0</v>
      </c>
      <c r="E49" s="128">
        <v>0</v>
      </c>
      <c r="F49" s="128">
        <v>0</v>
      </c>
      <c r="G49" s="132">
        <v>0</v>
      </c>
      <c r="H49" s="138">
        <v>0</v>
      </c>
      <c r="I49" s="136">
        <v>0</v>
      </c>
      <c r="J49" s="128">
        <v>0</v>
      </c>
      <c r="K49" s="128">
        <v>0</v>
      </c>
      <c r="L49" s="132">
        <v>0</v>
      </c>
      <c r="M49" s="138">
        <v>0</v>
      </c>
      <c r="N49" s="136">
        <v>0</v>
      </c>
      <c r="O49" s="128">
        <v>0</v>
      </c>
      <c r="P49" s="128">
        <v>0</v>
      </c>
      <c r="Q49" s="129">
        <v>0</v>
      </c>
      <c r="R49" s="192">
        <f t="shared" si="4"/>
        <v>0</v>
      </c>
      <c r="S49" s="193">
        <f t="shared" si="5"/>
        <v>0</v>
      </c>
      <c r="T49" s="194">
        <f>S49/24</f>
        <v>0</v>
      </c>
      <c r="U49" s="197">
        <f>T49*1.8</f>
        <v>0</v>
      </c>
      <c r="V49" s="198">
        <v>0</v>
      </c>
    </row>
    <row r="50" spans="1:22" ht="23.25">
      <c r="A50" s="4" t="s">
        <v>31</v>
      </c>
      <c r="B50" s="5" t="s">
        <v>12</v>
      </c>
      <c r="C50" s="157">
        <v>413</v>
      </c>
      <c r="D50" s="157">
        <v>857</v>
      </c>
      <c r="E50" s="134">
        <v>47.611111111111114</v>
      </c>
      <c r="F50" s="128">
        <v>0</v>
      </c>
      <c r="G50" s="132">
        <v>47.611111111111114</v>
      </c>
      <c r="H50" s="138">
        <v>2884</v>
      </c>
      <c r="I50" s="136">
        <v>5852</v>
      </c>
      <c r="J50" s="134">
        <v>325.1111111111111</v>
      </c>
      <c r="K50" s="128">
        <v>0</v>
      </c>
      <c r="L50" s="132">
        <v>325.1111111111111</v>
      </c>
      <c r="M50" s="156">
        <v>570</v>
      </c>
      <c r="N50" s="157">
        <v>1250</v>
      </c>
      <c r="O50" s="134">
        <v>69.44444444444444</v>
      </c>
      <c r="P50" s="128">
        <v>0</v>
      </c>
      <c r="Q50" s="129">
        <v>69.44444444444444</v>
      </c>
      <c r="R50" s="192">
        <f t="shared" si="4"/>
        <v>3867</v>
      </c>
      <c r="S50" s="193">
        <f t="shared" si="5"/>
        <v>7959</v>
      </c>
      <c r="T50" s="194">
        <f>S50/36</f>
        <v>221.08333333333334</v>
      </c>
      <c r="U50" s="195" t="s">
        <v>13</v>
      </c>
      <c r="V50" s="196">
        <f>SUM(T50,U51:U52)</f>
        <v>221.08333333333334</v>
      </c>
    </row>
    <row r="51" spans="1:22" ht="23.25">
      <c r="A51" s="7"/>
      <c r="B51" s="5" t="s">
        <v>14</v>
      </c>
      <c r="C51" s="136">
        <v>0</v>
      </c>
      <c r="D51" s="136">
        <v>0</v>
      </c>
      <c r="E51" s="128">
        <v>0</v>
      </c>
      <c r="F51" s="128">
        <v>0</v>
      </c>
      <c r="G51" s="132">
        <v>0</v>
      </c>
      <c r="H51" s="138">
        <v>0</v>
      </c>
      <c r="I51" s="136">
        <v>0</v>
      </c>
      <c r="J51" s="128">
        <v>0</v>
      </c>
      <c r="K51" s="128">
        <v>0</v>
      </c>
      <c r="L51" s="132">
        <v>0</v>
      </c>
      <c r="M51" s="138">
        <v>0</v>
      </c>
      <c r="N51" s="136">
        <v>0</v>
      </c>
      <c r="O51" s="128">
        <v>0</v>
      </c>
      <c r="P51" s="128">
        <v>0</v>
      </c>
      <c r="Q51" s="129">
        <v>0</v>
      </c>
      <c r="R51" s="192">
        <f t="shared" si="4"/>
        <v>0</v>
      </c>
      <c r="S51" s="193">
        <f t="shared" si="5"/>
        <v>0</v>
      </c>
      <c r="T51" s="194">
        <f>S51/24</f>
        <v>0</v>
      </c>
      <c r="U51" s="197">
        <f>T51*1.8</f>
        <v>0</v>
      </c>
      <c r="V51" s="198">
        <v>0</v>
      </c>
    </row>
    <row r="52" spans="1:22" ht="23.25">
      <c r="A52" s="7"/>
      <c r="B52" s="5" t="s">
        <v>15</v>
      </c>
      <c r="C52" s="136">
        <v>0</v>
      </c>
      <c r="D52" s="136">
        <v>0</v>
      </c>
      <c r="E52" s="128">
        <v>0</v>
      </c>
      <c r="F52" s="128">
        <v>0</v>
      </c>
      <c r="G52" s="132">
        <v>0</v>
      </c>
      <c r="H52" s="138">
        <v>0</v>
      </c>
      <c r="I52" s="136">
        <v>0</v>
      </c>
      <c r="J52" s="128">
        <v>0</v>
      </c>
      <c r="K52" s="128">
        <v>0</v>
      </c>
      <c r="L52" s="132">
        <v>0</v>
      </c>
      <c r="M52" s="138">
        <v>0</v>
      </c>
      <c r="N52" s="136">
        <v>0</v>
      </c>
      <c r="O52" s="128">
        <v>0</v>
      </c>
      <c r="P52" s="128">
        <v>0</v>
      </c>
      <c r="Q52" s="129">
        <v>0</v>
      </c>
      <c r="R52" s="192">
        <f t="shared" si="4"/>
        <v>0</v>
      </c>
      <c r="S52" s="193">
        <f t="shared" si="5"/>
        <v>0</v>
      </c>
      <c r="T52" s="194">
        <f>S52/24</f>
        <v>0</v>
      </c>
      <c r="U52" s="197">
        <f>T52*1.8</f>
        <v>0</v>
      </c>
      <c r="V52" s="198">
        <v>0</v>
      </c>
    </row>
    <row r="53" spans="1:22" ht="23.25">
      <c r="A53" s="4" t="s">
        <v>32</v>
      </c>
      <c r="B53" s="5" t="s">
        <v>12</v>
      </c>
      <c r="C53" s="157">
        <v>277</v>
      </c>
      <c r="D53" s="157">
        <v>715</v>
      </c>
      <c r="E53" s="134">
        <v>39.72222222222222</v>
      </c>
      <c r="F53" s="128">
        <v>0</v>
      </c>
      <c r="G53" s="132">
        <v>39.72222222222222</v>
      </c>
      <c r="H53" s="138">
        <v>445</v>
      </c>
      <c r="I53" s="136">
        <v>1335</v>
      </c>
      <c r="J53" s="134">
        <v>74.16666666666667</v>
      </c>
      <c r="K53" s="128">
        <v>0</v>
      </c>
      <c r="L53" s="132">
        <v>74.16666666666667</v>
      </c>
      <c r="M53" s="156">
        <v>757</v>
      </c>
      <c r="N53" s="157">
        <v>2271</v>
      </c>
      <c r="O53" s="134">
        <v>126.16666666666667</v>
      </c>
      <c r="P53" s="128">
        <v>0</v>
      </c>
      <c r="Q53" s="129">
        <v>126.16666666666667</v>
      </c>
      <c r="R53" s="192">
        <f t="shared" si="4"/>
        <v>1479</v>
      </c>
      <c r="S53" s="193">
        <f t="shared" si="5"/>
        <v>4321</v>
      </c>
      <c r="T53" s="194">
        <f>S53/36</f>
        <v>120.02777777777777</v>
      </c>
      <c r="U53" s="195" t="s">
        <v>13</v>
      </c>
      <c r="V53" s="196">
        <f>SUM(T53,U54:U55)</f>
        <v>120.02777777777777</v>
      </c>
    </row>
    <row r="54" spans="1:22" ht="23.25">
      <c r="A54" s="7"/>
      <c r="B54" s="5" t="s">
        <v>14</v>
      </c>
      <c r="C54" s="136">
        <v>0</v>
      </c>
      <c r="D54" s="136">
        <v>0</v>
      </c>
      <c r="E54" s="128">
        <v>0</v>
      </c>
      <c r="F54" s="128">
        <v>0</v>
      </c>
      <c r="G54" s="132">
        <v>0</v>
      </c>
      <c r="H54" s="138">
        <v>0</v>
      </c>
      <c r="I54" s="136">
        <v>0</v>
      </c>
      <c r="J54" s="128">
        <v>0</v>
      </c>
      <c r="K54" s="128">
        <v>0</v>
      </c>
      <c r="L54" s="132">
        <v>0</v>
      </c>
      <c r="M54" s="138">
        <v>0</v>
      </c>
      <c r="N54" s="136">
        <v>0</v>
      </c>
      <c r="O54" s="128">
        <v>0</v>
      </c>
      <c r="P54" s="128">
        <v>0</v>
      </c>
      <c r="Q54" s="129">
        <v>0</v>
      </c>
      <c r="R54" s="192">
        <f t="shared" si="4"/>
        <v>0</v>
      </c>
      <c r="S54" s="193">
        <f t="shared" si="5"/>
        <v>0</v>
      </c>
      <c r="T54" s="194">
        <f>S54/24</f>
        <v>0</v>
      </c>
      <c r="U54" s="197">
        <f>T54*1.8</f>
        <v>0</v>
      </c>
      <c r="V54" s="198">
        <v>0</v>
      </c>
    </row>
    <row r="55" spans="1:22" ht="23.25">
      <c r="A55" s="7"/>
      <c r="B55" s="5" t="s">
        <v>15</v>
      </c>
      <c r="C55" s="136">
        <v>0</v>
      </c>
      <c r="D55" s="136">
        <v>0</v>
      </c>
      <c r="E55" s="128">
        <v>0</v>
      </c>
      <c r="F55" s="128">
        <v>0</v>
      </c>
      <c r="G55" s="132">
        <v>0</v>
      </c>
      <c r="H55" s="138">
        <v>0</v>
      </c>
      <c r="I55" s="136">
        <v>0</v>
      </c>
      <c r="J55" s="128">
        <v>0</v>
      </c>
      <c r="K55" s="128">
        <v>0</v>
      </c>
      <c r="L55" s="132">
        <v>0</v>
      </c>
      <c r="M55" s="138">
        <v>0</v>
      </c>
      <c r="N55" s="136">
        <v>0</v>
      </c>
      <c r="O55" s="128">
        <v>0</v>
      </c>
      <c r="P55" s="128">
        <v>0</v>
      </c>
      <c r="Q55" s="129">
        <v>0</v>
      </c>
      <c r="R55" s="192">
        <f t="shared" si="4"/>
        <v>0</v>
      </c>
      <c r="S55" s="193">
        <f t="shared" si="5"/>
        <v>0</v>
      </c>
      <c r="T55" s="194">
        <f>S55/24</f>
        <v>0</v>
      </c>
      <c r="U55" s="197">
        <f>T55*1.8</f>
        <v>0</v>
      </c>
      <c r="V55" s="198">
        <v>0</v>
      </c>
    </row>
    <row r="56" spans="1:22" ht="23.25">
      <c r="A56" s="4" t="s">
        <v>33</v>
      </c>
      <c r="B56" s="5" t="s">
        <v>12</v>
      </c>
      <c r="C56" s="157">
        <v>141</v>
      </c>
      <c r="D56" s="157">
        <v>283</v>
      </c>
      <c r="E56" s="128">
        <f>D56/18</f>
        <v>15.722222222222221</v>
      </c>
      <c r="F56" s="128">
        <v>0</v>
      </c>
      <c r="G56" s="132">
        <f>SUM(E56,F57:F58)</f>
        <v>15.722222222222221</v>
      </c>
      <c r="H56" s="138">
        <v>0</v>
      </c>
      <c r="I56" s="136">
        <v>0</v>
      </c>
      <c r="J56" s="128">
        <v>0</v>
      </c>
      <c r="K56" s="128">
        <v>0</v>
      </c>
      <c r="L56" s="132">
        <v>17.55</v>
      </c>
      <c r="M56" s="156">
        <v>8</v>
      </c>
      <c r="N56" s="157">
        <v>24</v>
      </c>
      <c r="O56" s="134">
        <v>1.3333333333333333</v>
      </c>
      <c r="P56" s="128">
        <v>0</v>
      </c>
      <c r="Q56" s="129">
        <v>18.883333333333333</v>
      </c>
      <c r="R56" s="192">
        <f t="shared" si="4"/>
        <v>149</v>
      </c>
      <c r="S56" s="193">
        <f t="shared" si="5"/>
        <v>307</v>
      </c>
      <c r="T56" s="194">
        <f>S56/36</f>
        <v>8.527777777777779</v>
      </c>
      <c r="U56" s="195" t="s">
        <v>13</v>
      </c>
      <c r="V56" s="196">
        <f>SUM(T56,U57:U58)</f>
        <v>26.07777777777778</v>
      </c>
    </row>
    <row r="57" spans="1:22" ht="23.25">
      <c r="A57" s="7"/>
      <c r="B57" s="5" t="s">
        <v>14</v>
      </c>
      <c r="C57" s="136">
        <v>0</v>
      </c>
      <c r="D57" s="136">
        <v>0</v>
      </c>
      <c r="E57" s="128">
        <v>0</v>
      </c>
      <c r="F57" s="128">
        <v>0</v>
      </c>
      <c r="G57" s="132">
        <v>0</v>
      </c>
      <c r="H57" s="138">
        <v>39</v>
      </c>
      <c r="I57" s="136">
        <v>117</v>
      </c>
      <c r="J57" s="134">
        <v>9.75</v>
      </c>
      <c r="K57" s="134">
        <v>17.55</v>
      </c>
      <c r="L57" s="132">
        <v>0</v>
      </c>
      <c r="M57" s="156">
        <v>39</v>
      </c>
      <c r="N57" s="157">
        <v>117</v>
      </c>
      <c r="O57" s="134">
        <v>9.75</v>
      </c>
      <c r="P57" s="128">
        <v>17.55</v>
      </c>
      <c r="Q57" s="129">
        <v>0</v>
      </c>
      <c r="R57" s="192">
        <f t="shared" si="4"/>
        <v>78</v>
      </c>
      <c r="S57" s="193">
        <f t="shared" si="5"/>
        <v>234</v>
      </c>
      <c r="T57" s="194">
        <f>S57/24</f>
        <v>9.75</v>
      </c>
      <c r="U57" s="197">
        <f>T57*1.8</f>
        <v>17.55</v>
      </c>
      <c r="V57" s="198">
        <v>0</v>
      </c>
    </row>
    <row r="58" spans="1:22" ht="23.25">
      <c r="A58" s="7"/>
      <c r="B58" s="5" t="s">
        <v>15</v>
      </c>
      <c r="C58" s="136">
        <v>0</v>
      </c>
      <c r="D58" s="136">
        <v>0</v>
      </c>
      <c r="E58" s="128">
        <v>0</v>
      </c>
      <c r="F58" s="128">
        <v>0</v>
      </c>
      <c r="G58" s="132">
        <v>0</v>
      </c>
      <c r="H58" s="138">
        <v>0</v>
      </c>
      <c r="I58" s="136">
        <v>0</v>
      </c>
      <c r="J58" s="128">
        <v>0</v>
      </c>
      <c r="K58" s="128">
        <v>0</v>
      </c>
      <c r="L58" s="132">
        <v>0</v>
      </c>
      <c r="M58" s="138">
        <v>0</v>
      </c>
      <c r="N58" s="136">
        <v>0</v>
      </c>
      <c r="O58" s="128">
        <v>0</v>
      </c>
      <c r="P58" s="128">
        <v>0</v>
      </c>
      <c r="Q58" s="129">
        <v>0</v>
      </c>
      <c r="R58" s="192">
        <f t="shared" si="4"/>
        <v>0</v>
      </c>
      <c r="S58" s="193">
        <f t="shared" si="5"/>
        <v>0</v>
      </c>
      <c r="T58" s="194">
        <f>S58/24</f>
        <v>0</v>
      </c>
      <c r="U58" s="197">
        <f>T58*1.8</f>
        <v>0</v>
      </c>
      <c r="V58" s="198">
        <v>0</v>
      </c>
    </row>
    <row r="59" spans="1:22" ht="23.25">
      <c r="A59" s="4" t="s">
        <v>34</v>
      </c>
      <c r="B59" s="5" t="s">
        <v>12</v>
      </c>
      <c r="C59" s="136">
        <v>0</v>
      </c>
      <c r="D59" s="136">
        <v>0</v>
      </c>
      <c r="E59" s="128">
        <v>0</v>
      </c>
      <c r="F59" s="128">
        <v>0</v>
      </c>
      <c r="G59" s="132">
        <v>0</v>
      </c>
      <c r="H59" s="138">
        <v>0</v>
      </c>
      <c r="I59" s="136">
        <v>0</v>
      </c>
      <c r="J59" s="128">
        <v>0</v>
      </c>
      <c r="K59" s="128">
        <v>0</v>
      </c>
      <c r="L59" s="132">
        <v>0</v>
      </c>
      <c r="M59" s="156">
        <v>338</v>
      </c>
      <c r="N59" s="157">
        <v>676</v>
      </c>
      <c r="O59" s="134">
        <v>37.55555555555556</v>
      </c>
      <c r="P59" s="128">
        <v>0</v>
      </c>
      <c r="Q59" s="129">
        <v>37.55555555555556</v>
      </c>
      <c r="R59" s="192">
        <f t="shared" si="4"/>
        <v>338</v>
      </c>
      <c r="S59" s="193">
        <f t="shared" si="5"/>
        <v>676</v>
      </c>
      <c r="T59" s="194">
        <f>S59/36</f>
        <v>18.77777777777778</v>
      </c>
      <c r="U59" s="195" t="s">
        <v>13</v>
      </c>
      <c r="V59" s="196">
        <f>SUM(T59,U60:U61)</f>
        <v>18.77777777777778</v>
      </c>
    </row>
    <row r="60" spans="1:22" ht="23.25">
      <c r="A60" s="13"/>
      <c r="B60" s="5" t="s">
        <v>14</v>
      </c>
      <c r="C60" s="136">
        <v>0</v>
      </c>
      <c r="D60" s="136">
        <v>0</v>
      </c>
      <c r="E60" s="128">
        <v>0</v>
      </c>
      <c r="F60" s="128">
        <v>0</v>
      </c>
      <c r="G60" s="132">
        <v>0</v>
      </c>
      <c r="H60" s="138">
        <v>0</v>
      </c>
      <c r="I60" s="136">
        <v>0</v>
      </c>
      <c r="J60" s="128">
        <v>0</v>
      </c>
      <c r="K60" s="128">
        <v>0</v>
      </c>
      <c r="L60" s="132">
        <v>0</v>
      </c>
      <c r="M60" s="138">
        <v>0</v>
      </c>
      <c r="N60" s="136">
        <v>0</v>
      </c>
      <c r="O60" s="128">
        <v>0</v>
      </c>
      <c r="P60" s="128">
        <v>0</v>
      </c>
      <c r="Q60" s="129">
        <v>0</v>
      </c>
      <c r="R60" s="192">
        <f t="shared" si="4"/>
        <v>0</v>
      </c>
      <c r="S60" s="193">
        <f t="shared" si="5"/>
        <v>0</v>
      </c>
      <c r="T60" s="194">
        <f>S60/24</f>
        <v>0</v>
      </c>
      <c r="U60" s="197">
        <f>T60*1.8</f>
        <v>0</v>
      </c>
      <c r="V60" s="198">
        <v>0</v>
      </c>
    </row>
    <row r="61" spans="1:22" ht="23.25">
      <c r="A61" s="13"/>
      <c r="B61" s="5" t="s">
        <v>15</v>
      </c>
      <c r="C61" s="136">
        <v>0</v>
      </c>
      <c r="D61" s="136">
        <v>0</v>
      </c>
      <c r="E61" s="128">
        <v>0</v>
      </c>
      <c r="F61" s="128">
        <v>0</v>
      </c>
      <c r="G61" s="132">
        <v>0</v>
      </c>
      <c r="H61" s="138">
        <v>0</v>
      </c>
      <c r="I61" s="136">
        <v>0</v>
      </c>
      <c r="J61" s="128">
        <v>0</v>
      </c>
      <c r="K61" s="128">
        <v>0</v>
      </c>
      <c r="L61" s="132">
        <v>0</v>
      </c>
      <c r="M61" s="138">
        <v>0</v>
      </c>
      <c r="N61" s="136">
        <v>0</v>
      </c>
      <c r="O61" s="128">
        <v>0</v>
      </c>
      <c r="P61" s="128">
        <v>0</v>
      </c>
      <c r="Q61" s="129">
        <v>0</v>
      </c>
      <c r="R61" s="192">
        <f t="shared" si="4"/>
        <v>0</v>
      </c>
      <c r="S61" s="193">
        <f t="shared" si="5"/>
        <v>0</v>
      </c>
      <c r="T61" s="194">
        <f>S61/24</f>
        <v>0</v>
      </c>
      <c r="U61" s="197">
        <f>T61*1.8</f>
        <v>0</v>
      </c>
      <c r="V61" s="198">
        <v>0</v>
      </c>
    </row>
    <row r="62" spans="1:22" ht="23.25">
      <c r="A62" s="12" t="s">
        <v>21</v>
      </c>
      <c r="B62" s="5" t="s">
        <v>12</v>
      </c>
      <c r="C62" s="136">
        <f aca="true" t="shared" si="6" ref="C62:D64">SUM(C23,C26,C29,C32,C35,C38,C41,C44,C47,C50,C53,C56,C59)</f>
        <v>4045</v>
      </c>
      <c r="D62" s="136">
        <f t="shared" si="6"/>
        <v>10492</v>
      </c>
      <c r="E62" s="128">
        <f>D62/18</f>
        <v>582.8888888888889</v>
      </c>
      <c r="F62" s="128">
        <v>0</v>
      </c>
      <c r="G62" s="132">
        <f>SUM(E62,F63:F64)</f>
        <v>696.4388888888889</v>
      </c>
      <c r="H62" s="136">
        <f aca="true" t="shared" si="7" ref="H62:I64">SUM(H23,H26,H29,H32,H35,H38,H41,H44,H47,H50,H53,H56,H59)</f>
        <v>17706</v>
      </c>
      <c r="I62" s="136">
        <f t="shared" si="7"/>
        <v>48127</v>
      </c>
      <c r="J62" s="128">
        <f>I62/18</f>
        <v>2673.722222222222</v>
      </c>
      <c r="K62" s="128">
        <v>0</v>
      </c>
      <c r="L62" s="132">
        <f>SUM(J62,K63:K64)</f>
        <v>2961.1222222222223</v>
      </c>
      <c r="M62" s="136">
        <f aca="true" t="shared" si="8" ref="M62:N64">SUM(M23,M26,M29,M32,M35,M38,M41,M44,M47,M50,M53,M56,M59)</f>
        <v>13866</v>
      </c>
      <c r="N62" s="136">
        <f t="shared" si="8"/>
        <v>39186</v>
      </c>
      <c r="O62" s="128">
        <f>N62/18</f>
        <v>2177</v>
      </c>
      <c r="P62" s="128">
        <v>0</v>
      </c>
      <c r="Q62" s="132">
        <f>SUM(O62,P63:P64)</f>
        <v>2387.75</v>
      </c>
      <c r="R62" s="192">
        <f t="shared" si="4"/>
        <v>35617</v>
      </c>
      <c r="S62" s="193">
        <f t="shared" si="5"/>
        <v>97805</v>
      </c>
      <c r="T62" s="194">
        <f>S62/36</f>
        <v>2716.8055555555557</v>
      </c>
      <c r="U62" s="195" t="s">
        <v>13</v>
      </c>
      <c r="V62" s="196">
        <f>SUM(T62,U63:U64)</f>
        <v>3022.6555555555556</v>
      </c>
    </row>
    <row r="63" spans="1:22" ht="23.25">
      <c r="A63" s="13"/>
      <c r="B63" s="5" t="s">
        <v>14</v>
      </c>
      <c r="C63" s="136">
        <f t="shared" si="6"/>
        <v>348</v>
      </c>
      <c r="D63" s="136">
        <f t="shared" si="6"/>
        <v>696</v>
      </c>
      <c r="E63" s="128">
        <f>D63/12</f>
        <v>58</v>
      </c>
      <c r="F63" s="128">
        <f>E63*1.8</f>
        <v>104.4</v>
      </c>
      <c r="G63" s="132">
        <v>0</v>
      </c>
      <c r="H63" s="136">
        <f t="shared" si="7"/>
        <v>803</v>
      </c>
      <c r="I63" s="136">
        <f t="shared" si="7"/>
        <v>1880</v>
      </c>
      <c r="J63" s="128">
        <f>I63/12</f>
        <v>156.66666666666666</v>
      </c>
      <c r="K63" s="128">
        <f>J63*1.8</f>
        <v>282</v>
      </c>
      <c r="L63" s="132">
        <v>0</v>
      </c>
      <c r="M63" s="136">
        <f t="shared" si="8"/>
        <v>603</v>
      </c>
      <c r="N63" s="136">
        <f t="shared" si="8"/>
        <v>1405</v>
      </c>
      <c r="O63" s="128">
        <f>N63/12</f>
        <v>117.08333333333333</v>
      </c>
      <c r="P63" s="128">
        <f>O63*1.8</f>
        <v>210.75</v>
      </c>
      <c r="Q63" s="132">
        <v>0</v>
      </c>
      <c r="R63" s="192">
        <f t="shared" si="4"/>
        <v>1754</v>
      </c>
      <c r="S63" s="193">
        <f t="shared" si="5"/>
        <v>3981</v>
      </c>
      <c r="T63" s="194">
        <f>S63/24</f>
        <v>165.875</v>
      </c>
      <c r="U63" s="197">
        <f>T63*1.8</f>
        <v>298.575</v>
      </c>
      <c r="V63" s="198">
        <v>0</v>
      </c>
    </row>
    <row r="64" spans="1:22" ht="24" thickBot="1">
      <c r="A64" s="14"/>
      <c r="B64" s="9" t="s">
        <v>15</v>
      </c>
      <c r="C64" s="135">
        <f t="shared" si="6"/>
        <v>22</v>
      </c>
      <c r="D64" s="135">
        <f t="shared" si="6"/>
        <v>61</v>
      </c>
      <c r="E64" s="130">
        <f>D64/12</f>
        <v>5.083333333333333</v>
      </c>
      <c r="F64" s="130">
        <f>E64*1.8</f>
        <v>9.15</v>
      </c>
      <c r="G64" s="133">
        <v>0</v>
      </c>
      <c r="H64" s="135">
        <f t="shared" si="7"/>
        <v>12</v>
      </c>
      <c r="I64" s="135">
        <f t="shared" si="7"/>
        <v>36</v>
      </c>
      <c r="J64" s="130">
        <f>I64/12</f>
        <v>3</v>
      </c>
      <c r="K64" s="130">
        <f>J64*1.8</f>
        <v>5.4</v>
      </c>
      <c r="L64" s="133">
        <v>0</v>
      </c>
      <c r="M64" s="135">
        <f t="shared" si="8"/>
        <v>0</v>
      </c>
      <c r="N64" s="135">
        <f t="shared" si="8"/>
        <v>0</v>
      </c>
      <c r="O64" s="130">
        <f>N64/12</f>
        <v>0</v>
      </c>
      <c r="P64" s="130">
        <f>O64*1.8</f>
        <v>0</v>
      </c>
      <c r="Q64" s="133">
        <v>0</v>
      </c>
      <c r="R64" s="199">
        <f t="shared" si="4"/>
        <v>34</v>
      </c>
      <c r="S64" s="200">
        <f t="shared" si="5"/>
        <v>97</v>
      </c>
      <c r="T64" s="201">
        <f>S64/24</f>
        <v>4.041666666666667</v>
      </c>
      <c r="U64" s="202">
        <f>T64*1.8</f>
        <v>7.275</v>
      </c>
      <c r="V64" s="203">
        <v>0</v>
      </c>
    </row>
    <row r="65" spans="1:22" ht="23.25">
      <c r="A65" s="10" t="s">
        <v>35</v>
      </c>
      <c r="B65" s="11"/>
      <c r="C65" s="158"/>
      <c r="D65" s="158"/>
      <c r="E65" s="159"/>
      <c r="F65" s="159"/>
      <c r="G65" s="160"/>
      <c r="H65" s="161"/>
      <c r="I65" s="158"/>
      <c r="J65" s="159"/>
      <c r="K65" s="159"/>
      <c r="L65" s="160"/>
      <c r="M65" s="162"/>
      <c r="N65" s="163"/>
      <c r="O65" s="159"/>
      <c r="P65" s="164"/>
      <c r="Q65" s="165"/>
      <c r="R65" s="204"/>
      <c r="S65" s="205"/>
      <c r="T65" s="206"/>
      <c r="U65" s="207"/>
      <c r="V65" s="208"/>
    </row>
    <row r="66" spans="1:22" ht="23.25">
      <c r="A66" s="4" t="s">
        <v>35</v>
      </c>
      <c r="B66" s="5" t="s">
        <v>12</v>
      </c>
      <c r="C66" s="136">
        <v>0</v>
      </c>
      <c r="D66" s="136">
        <v>0</v>
      </c>
      <c r="E66" s="128">
        <v>0</v>
      </c>
      <c r="F66" s="128">
        <v>0</v>
      </c>
      <c r="G66" s="132">
        <v>0</v>
      </c>
      <c r="H66" s="138">
        <v>818</v>
      </c>
      <c r="I66" s="136">
        <v>2454</v>
      </c>
      <c r="J66" s="134">
        <v>136.33333333333334</v>
      </c>
      <c r="K66" s="128">
        <v>0</v>
      </c>
      <c r="L66" s="132">
        <v>136.33333333333334</v>
      </c>
      <c r="M66" s="156">
        <v>603</v>
      </c>
      <c r="N66" s="157">
        <v>1809</v>
      </c>
      <c r="O66" s="134">
        <v>100.5</v>
      </c>
      <c r="P66" s="128">
        <v>0</v>
      </c>
      <c r="Q66" s="129">
        <v>100.5</v>
      </c>
      <c r="R66" s="192">
        <f>SUM(C66,H66,M66)</f>
        <v>1421</v>
      </c>
      <c r="S66" s="193">
        <f>SUM(D66,I66,N66)</f>
        <v>4263</v>
      </c>
      <c r="T66" s="194">
        <f>S66/36</f>
        <v>118.41666666666667</v>
      </c>
      <c r="U66" s="195" t="s">
        <v>13</v>
      </c>
      <c r="V66" s="196">
        <f>SUM(T66,U67:U68)</f>
        <v>118.41666666666667</v>
      </c>
    </row>
    <row r="67" spans="1:22" ht="23.25">
      <c r="A67" s="7"/>
      <c r="B67" s="5" t="s">
        <v>14</v>
      </c>
      <c r="C67" s="136">
        <v>0</v>
      </c>
      <c r="D67" s="136">
        <v>0</v>
      </c>
      <c r="E67" s="128">
        <v>0</v>
      </c>
      <c r="F67" s="128">
        <v>0</v>
      </c>
      <c r="G67" s="132">
        <v>0</v>
      </c>
      <c r="H67" s="138">
        <v>0</v>
      </c>
      <c r="I67" s="136">
        <v>0</v>
      </c>
      <c r="J67" s="128">
        <v>0</v>
      </c>
      <c r="K67" s="128">
        <v>0</v>
      </c>
      <c r="L67" s="132">
        <v>0</v>
      </c>
      <c r="M67" s="138">
        <v>0</v>
      </c>
      <c r="N67" s="136">
        <v>0</v>
      </c>
      <c r="O67" s="128">
        <v>0</v>
      </c>
      <c r="P67" s="128">
        <v>0</v>
      </c>
      <c r="Q67" s="129">
        <v>0</v>
      </c>
      <c r="R67" s="211">
        <v>0</v>
      </c>
      <c r="S67" s="212">
        <v>0</v>
      </c>
      <c r="T67" s="197">
        <v>0</v>
      </c>
      <c r="U67" s="197">
        <v>0</v>
      </c>
      <c r="V67" s="198">
        <v>0</v>
      </c>
    </row>
    <row r="68" spans="1:22" ht="23.25">
      <c r="A68" s="7"/>
      <c r="B68" s="5" t="s">
        <v>15</v>
      </c>
      <c r="C68" s="136">
        <v>0</v>
      </c>
      <c r="D68" s="136">
        <v>0</v>
      </c>
      <c r="E68" s="128">
        <v>0</v>
      </c>
      <c r="F68" s="128">
        <v>0</v>
      </c>
      <c r="G68" s="132">
        <v>0</v>
      </c>
      <c r="H68" s="138">
        <v>0</v>
      </c>
      <c r="I68" s="136">
        <v>0</v>
      </c>
      <c r="J68" s="128">
        <v>0</v>
      </c>
      <c r="K68" s="128">
        <v>0</v>
      </c>
      <c r="L68" s="132">
        <v>0</v>
      </c>
      <c r="M68" s="138">
        <v>0</v>
      </c>
      <c r="N68" s="136">
        <v>0</v>
      </c>
      <c r="O68" s="128">
        <v>0</v>
      </c>
      <c r="P68" s="128">
        <v>0</v>
      </c>
      <c r="Q68" s="129">
        <v>0</v>
      </c>
      <c r="R68" s="211">
        <v>0</v>
      </c>
      <c r="S68" s="212">
        <v>0</v>
      </c>
      <c r="T68" s="197">
        <v>0</v>
      </c>
      <c r="U68" s="197">
        <v>0</v>
      </c>
      <c r="V68" s="198">
        <v>0</v>
      </c>
    </row>
    <row r="69" spans="1:22" ht="23.25">
      <c r="A69" s="4" t="s">
        <v>36</v>
      </c>
      <c r="B69" s="5" t="s">
        <v>12</v>
      </c>
      <c r="C69" s="157">
        <v>1713</v>
      </c>
      <c r="D69" s="157">
        <v>3881</v>
      </c>
      <c r="E69" s="134">
        <v>215.61111111111111</v>
      </c>
      <c r="F69" s="128">
        <v>0</v>
      </c>
      <c r="G69" s="132">
        <v>215.61111111111111</v>
      </c>
      <c r="H69" s="138">
        <v>3739</v>
      </c>
      <c r="I69" s="136">
        <v>9533</v>
      </c>
      <c r="J69" s="134">
        <v>529.6111111111111</v>
      </c>
      <c r="K69" s="128">
        <v>0</v>
      </c>
      <c r="L69" s="132">
        <v>529.6111111111111</v>
      </c>
      <c r="M69" s="156">
        <v>4033</v>
      </c>
      <c r="N69" s="157">
        <v>10286</v>
      </c>
      <c r="O69" s="134">
        <v>571.4444444444445</v>
      </c>
      <c r="P69" s="128">
        <v>0</v>
      </c>
      <c r="Q69" s="129">
        <v>674.0444444444445</v>
      </c>
      <c r="R69" s="192">
        <f aca="true" t="shared" si="9" ref="R69:R77">SUM(C69,H69,M69)</f>
        <v>9485</v>
      </c>
      <c r="S69" s="193">
        <f aca="true" t="shared" si="10" ref="S69:S77">SUM(D69,I69,N69)</f>
        <v>23700</v>
      </c>
      <c r="T69" s="194">
        <f>S69/36</f>
        <v>658.3333333333334</v>
      </c>
      <c r="U69" s="195" t="s">
        <v>13</v>
      </c>
      <c r="V69" s="196">
        <f>SUM(T69,U70:U71)</f>
        <v>709.6333333333333</v>
      </c>
    </row>
    <row r="70" spans="1:22" ht="23.25">
      <c r="A70" s="7"/>
      <c r="B70" s="5" t="s">
        <v>14</v>
      </c>
      <c r="C70" s="136">
        <v>0</v>
      </c>
      <c r="D70" s="136">
        <v>0</v>
      </c>
      <c r="E70" s="128">
        <v>0</v>
      </c>
      <c r="F70" s="128">
        <v>0</v>
      </c>
      <c r="G70" s="132">
        <v>0</v>
      </c>
      <c r="H70" s="138">
        <v>0</v>
      </c>
      <c r="I70" s="136">
        <v>0</v>
      </c>
      <c r="J70" s="128">
        <v>0</v>
      </c>
      <c r="K70" s="128">
        <v>0</v>
      </c>
      <c r="L70" s="132">
        <v>0</v>
      </c>
      <c r="M70" s="156">
        <v>228</v>
      </c>
      <c r="N70" s="157">
        <v>684</v>
      </c>
      <c r="O70" s="134">
        <v>57</v>
      </c>
      <c r="P70" s="128">
        <v>102.60000000000001</v>
      </c>
      <c r="Q70" s="129">
        <v>0</v>
      </c>
      <c r="R70" s="192">
        <f t="shared" si="9"/>
        <v>228</v>
      </c>
      <c r="S70" s="193">
        <f t="shared" si="10"/>
        <v>684</v>
      </c>
      <c r="T70" s="194">
        <f>S70/24</f>
        <v>28.5</v>
      </c>
      <c r="U70" s="197">
        <f>T70*1.8</f>
        <v>51.300000000000004</v>
      </c>
      <c r="V70" s="198">
        <v>0</v>
      </c>
    </row>
    <row r="71" spans="1:22" ht="23.25">
      <c r="A71" s="7"/>
      <c r="B71" s="5" t="s">
        <v>15</v>
      </c>
      <c r="C71" s="136">
        <v>0</v>
      </c>
      <c r="D71" s="136">
        <v>0</v>
      </c>
      <c r="E71" s="128">
        <v>0</v>
      </c>
      <c r="F71" s="128">
        <v>0</v>
      </c>
      <c r="G71" s="132">
        <v>0</v>
      </c>
      <c r="H71" s="138">
        <v>0</v>
      </c>
      <c r="I71" s="136">
        <v>0</v>
      </c>
      <c r="J71" s="128">
        <v>0</v>
      </c>
      <c r="K71" s="128">
        <v>0</v>
      </c>
      <c r="L71" s="132">
        <v>0</v>
      </c>
      <c r="M71" s="138">
        <v>0</v>
      </c>
      <c r="N71" s="136">
        <v>0</v>
      </c>
      <c r="O71" s="128">
        <v>0</v>
      </c>
      <c r="P71" s="128">
        <v>0</v>
      </c>
      <c r="Q71" s="129">
        <v>0</v>
      </c>
      <c r="R71" s="192">
        <f t="shared" si="9"/>
        <v>0</v>
      </c>
      <c r="S71" s="193">
        <f t="shared" si="10"/>
        <v>0</v>
      </c>
      <c r="T71" s="194">
        <f>S71/24</f>
        <v>0</v>
      </c>
      <c r="U71" s="197">
        <f>T71*1.8</f>
        <v>0</v>
      </c>
      <c r="V71" s="198">
        <v>0</v>
      </c>
    </row>
    <row r="72" spans="1:22" ht="23.25">
      <c r="A72" s="4" t="s">
        <v>37</v>
      </c>
      <c r="B72" s="5" t="s">
        <v>12</v>
      </c>
      <c r="C72" s="157">
        <v>4699</v>
      </c>
      <c r="D72" s="157">
        <v>14013</v>
      </c>
      <c r="E72" s="134">
        <v>778.5</v>
      </c>
      <c r="F72" s="128">
        <v>0</v>
      </c>
      <c r="G72" s="132">
        <v>895.5</v>
      </c>
      <c r="H72" s="138">
        <v>8155</v>
      </c>
      <c r="I72" s="136">
        <v>24425</v>
      </c>
      <c r="J72" s="134">
        <v>1356.9444444444443</v>
      </c>
      <c r="K72" s="128">
        <v>0</v>
      </c>
      <c r="L72" s="132">
        <v>1811.1444444444444</v>
      </c>
      <c r="M72" s="156">
        <v>10118</v>
      </c>
      <c r="N72" s="157">
        <v>30354</v>
      </c>
      <c r="O72" s="134">
        <v>1686.3333333333333</v>
      </c>
      <c r="P72" s="128">
        <v>0</v>
      </c>
      <c r="Q72" s="129">
        <v>2059.5333333333333</v>
      </c>
      <c r="R72" s="192">
        <f t="shared" si="9"/>
        <v>22972</v>
      </c>
      <c r="S72" s="193">
        <f t="shared" si="10"/>
        <v>68792</v>
      </c>
      <c r="T72" s="194">
        <f>S72/36</f>
        <v>1910.888888888889</v>
      </c>
      <c r="U72" s="195" t="s">
        <v>13</v>
      </c>
      <c r="V72" s="196">
        <f>SUM(T72,U73:U74)</f>
        <v>2383.0888888888885</v>
      </c>
    </row>
    <row r="73" spans="1:22" ht="23.25">
      <c r="A73" s="7"/>
      <c r="B73" s="5" t="s">
        <v>14</v>
      </c>
      <c r="C73" s="157">
        <v>227</v>
      </c>
      <c r="D73" s="157">
        <v>780</v>
      </c>
      <c r="E73" s="134">
        <v>65</v>
      </c>
      <c r="F73" s="134">
        <v>117</v>
      </c>
      <c r="G73" s="132">
        <v>0</v>
      </c>
      <c r="H73" s="138">
        <v>947</v>
      </c>
      <c r="I73" s="136">
        <v>3028</v>
      </c>
      <c r="J73" s="134">
        <v>252.33333333333334</v>
      </c>
      <c r="K73" s="134">
        <v>454.20000000000005</v>
      </c>
      <c r="L73" s="132">
        <v>0</v>
      </c>
      <c r="M73" s="156">
        <v>758</v>
      </c>
      <c r="N73" s="157">
        <v>2362</v>
      </c>
      <c r="O73" s="134">
        <v>196.83333333333334</v>
      </c>
      <c r="P73" s="128">
        <v>354.3</v>
      </c>
      <c r="Q73" s="129">
        <v>0</v>
      </c>
      <c r="R73" s="192">
        <f t="shared" si="9"/>
        <v>1932</v>
      </c>
      <c r="S73" s="193">
        <f t="shared" si="10"/>
        <v>6170</v>
      </c>
      <c r="T73" s="194">
        <f>S73/24</f>
        <v>257.0833333333333</v>
      </c>
      <c r="U73" s="197">
        <f>T73*1.8</f>
        <v>462.75</v>
      </c>
      <c r="V73" s="198">
        <v>0</v>
      </c>
    </row>
    <row r="74" spans="1:22" ht="23.25">
      <c r="A74" s="7"/>
      <c r="B74" s="5" t="s">
        <v>15</v>
      </c>
      <c r="C74" s="136">
        <v>0</v>
      </c>
      <c r="D74" s="136">
        <v>0</v>
      </c>
      <c r="E74" s="128">
        <v>0</v>
      </c>
      <c r="F74" s="128">
        <v>0</v>
      </c>
      <c r="G74" s="132">
        <v>0</v>
      </c>
      <c r="H74" s="138">
        <v>0</v>
      </c>
      <c r="I74" s="136">
        <v>0</v>
      </c>
      <c r="J74" s="128">
        <v>0</v>
      </c>
      <c r="K74" s="128">
        <v>0</v>
      </c>
      <c r="L74" s="132">
        <v>0</v>
      </c>
      <c r="M74" s="156">
        <v>42</v>
      </c>
      <c r="N74" s="157">
        <v>126</v>
      </c>
      <c r="O74" s="134">
        <v>10.5</v>
      </c>
      <c r="P74" s="128">
        <v>18.900000000000002</v>
      </c>
      <c r="Q74" s="129">
        <v>0</v>
      </c>
      <c r="R74" s="192">
        <f t="shared" si="9"/>
        <v>42</v>
      </c>
      <c r="S74" s="193">
        <f t="shared" si="10"/>
        <v>126</v>
      </c>
      <c r="T74" s="194">
        <f>S74/24</f>
        <v>5.25</v>
      </c>
      <c r="U74" s="197">
        <f>T74*1.8</f>
        <v>9.450000000000001</v>
      </c>
      <c r="V74" s="198">
        <v>0</v>
      </c>
    </row>
    <row r="75" spans="1:22" ht="23.25">
      <c r="A75" s="12" t="s">
        <v>21</v>
      </c>
      <c r="B75" s="5" t="s">
        <v>12</v>
      </c>
      <c r="C75" s="136">
        <v>6412</v>
      </c>
      <c r="D75" s="136">
        <v>17894</v>
      </c>
      <c r="E75" s="128">
        <v>994.1111111111111</v>
      </c>
      <c r="F75" s="128">
        <v>0</v>
      </c>
      <c r="G75" s="132">
        <v>1111.111111111111</v>
      </c>
      <c r="H75" s="138">
        <v>12712</v>
      </c>
      <c r="I75" s="136">
        <v>36412</v>
      </c>
      <c r="J75" s="128">
        <v>2022.8888888888887</v>
      </c>
      <c r="K75" s="128">
        <v>0</v>
      </c>
      <c r="L75" s="132">
        <v>2477.088888888889</v>
      </c>
      <c r="M75" s="138">
        <v>14754</v>
      </c>
      <c r="N75" s="136">
        <v>42449</v>
      </c>
      <c r="O75" s="128">
        <v>2358.277777777778</v>
      </c>
      <c r="P75" s="128">
        <v>0</v>
      </c>
      <c r="Q75" s="129">
        <v>2834.0777777777776</v>
      </c>
      <c r="R75" s="192">
        <f t="shared" si="9"/>
        <v>33878</v>
      </c>
      <c r="S75" s="193">
        <f t="shared" si="10"/>
        <v>96755</v>
      </c>
      <c r="T75" s="194">
        <f>S75/36</f>
        <v>2687.6388888888887</v>
      </c>
      <c r="U75" s="195" t="s">
        <v>13</v>
      </c>
      <c r="V75" s="196">
        <f>SUM(T75,U76:U77)</f>
        <v>3211.1388888888887</v>
      </c>
    </row>
    <row r="76" spans="1:22" ht="23.25">
      <c r="A76" s="7"/>
      <c r="B76" s="5" t="s">
        <v>14</v>
      </c>
      <c r="C76" s="136">
        <v>227</v>
      </c>
      <c r="D76" s="136">
        <v>780</v>
      </c>
      <c r="E76" s="128">
        <v>65</v>
      </c>
      <c r="F76" s="128">
        <v>117</v>
      </c>
      <c r="G76" s="132">
        <v>0</v>
      </c>
      <c r="H76" s="138">
        <v>947</v>
      </c>
      <c r="I76" s="136">
        <v>3028</v>
      </c>
      <c r="J76" s="128">
        <v>252.33333333333334</v>
      </c>
      <c r="K76" s="128">
        <v>454.20000000000005</v>
      </c>
      <c r="L76" s="132">
        <v>0</v>
      </c>
      <c r="M76" s="138">
        <v>986</v>
      </c>
      <c r="N76" s="136">
        <v>3046</v>
      </c>
      <c r="O76" s="128">
        <v>253.83333333333334</v>
      </c>
      <c r="P76" s="128">
        <v>456.90000000000003</v>
      </c>
      <c r="Q76" s="129">
        <v>0</v>
      </c>
      <c r="R76" s="192">
        <f t="shared" si="9"/>
        <v>2160</v>
      </c>
      <c r="S76" s="193">
        <f t="shared" si="10"/>
        <v>6854</v>
      </c>
      <c r="T76" s="194">
        <f>S76/24</f>
        <v>285.5833333333333</v>
      </c>
      <c r="U76" s="197">
        <f>T76*1.8</f>
        <v>514.05</v>
      </c>
      <c r="V76" s="198">
        <v>0</v>
      </c>
    </row>
    <row r="77" spans="1:22" ht="24" thickBot="1">
      <c r="A77" s="8"/>
      <c r="B77" s="9" t="s">
        <v>15</v>
      </c>
      <c r="C77" s="135">
        <v>0</v>
      </c>
      <c r="D77" s="135">
        <v>0</v>
      </c>
      <c r="E77" s="130">
        <v>0</v>
      </c>
      <c r="F77" s="130">
        <v>0</v>
      </c>
      <c r="G77" s="133">
        <v>0</v>
      </c>
      <c r="H77" s="137">
        <v>0</v>
      </c>
      <c r="I77" s="135">
        <v>0</v>
      </c>
      <c r="J77" s="130">
        <v>0</v>
      </c>
      <c r="K77" s="130">
        <v>0</v>
      </c>
      <c r="L77" s="133">
        <v>0</v>
      </c>
      <c r="M77" s="137">
        <v>42</v>
      </c>
      <c r="N77" s="135">
        <v>126</v>
      </c>
      <c r="O77" s="130">
        <v>10.5</v>
      </c>
      <c r="P77" s="130">
        <v>18.900000000000002</v>
      </c>
      <c r="Q77" s="131">
        <v>0</v>
      </c>
      <c r="R77" s="199">
        <f t="shared" si="9"/>
        <v>42</v>
      </c>
      <c r="S77" s="200">
        <f t="shared" si="10"/>
        <v>126</v>
      </c>
      <c r="T77" s="201">
        <f>S77/24</f>
        <v>5.25</v>
      </c>
      <c r="U77" s="202">
        <f>T77*1.8</f>
        <v>9.450000000000001</v>
      </c>
      <c r="V77" s="203">
        <v>0</v>
      </c>
    </row>
    <row r="78" spans="1:22" ht="23.25">
      <c r="A78" s="10" t="s">
        <v>38</v>
      </c>
      <c r="B78" s="11"/>
      <c r="C78" s="158"/>
      <c r="D78" s="158"/>
      <c r="E78" s="159"/>
      <c r="F78" s="159"/>
      <c r="G78" s="160"/>
      <c r="H78" s="161"/>
      <c r="I78" s="158"/>
      <c r="J78" s="159"/>
      <c r="K78" s="159"/>
      <c r="L78" s="160"/>
      <c r="M78" s="161"/>
      <c r="N78" s="158"/>
      <c r="O78" s="159"/>
      <c r="P78" s="164"/>
      <c r="Q78" s="168"/>
      <c r="R78" s="213"/>
      <c r="S78" s="214"/>
      <c r="T78" s="206"/>
      <c r="U78" s="207"/>
      <c r="V78" s="215"/>
    </row>
    <row r="79" spans="1:22" ht="23.25">
      <c r="A79" s="4" t="s">
        <v>38</v>
      </c>
      <c r="B79" s="5" t="s">
        <v>12</v>
      </c>
      <c r="C79" s="157">
        <v>800</v>
      </c>
      <c r="D79" s="157">
        <v>2021</v>
      </c>
      <c r="E79" s="134">
        <v>112.27777777777777</v>
      </c>
      <c r="F79" s="128">
        <v>0</v>
      </c>
      <c r="G79" s="132">
        <v>178.77777777777777</v>
      </c>
      <c r="H79" s="138">
        <v>1650</v>
      </c>
      <c r="I79" s="136">
        <v>4644</v>
      </c>
      <c r="J79" s="134">
        <v>258</v>
      </c>
      <c r="K79" s="128">
        <v>0</v>
      </c>
      <c r="L79" s="132">
        <v>477.5</v>
      </c>
      <c r="M79" s="138">
        <v>1889</v>
      </c>
      <c r="N79" s="136">
        <v>5455</v>
      </c>
      <c r="O79" s="134">
        <v>303.05555555555554</v>
      </c>
      <c r="P79" s="128">
        <v>0</v>
      </c>
      <c r="Q79" s="129">
        <v>485.05555555555554</v>
      </c>
      <c r="R79" s="192">
        <f aca="true" t="shared" si="11" ref="R79:S81">SUM(C79,H79,M79)</f>
        <v>4339</v>
      </c>
      <c r="S79" s="193">
        <f t="shared" si="11"/>
        <v>12120</v>
      </c>
      <c r="T79" s="194">
        <f>S79/36</f>
        <v>336.6666666666667</v>
      </c>
      <c r="U79" s="195" t="s">
        <v>13</v>
      </c>
      <c r="V79" s="196">
        <f>SUM(T79,U80:U81)</f>
        <v>570.6666666666667</v>
      </c>
    </row>
    <row r="80" spans="1:22" ht="23.25">
      <c r="A80" s="7"/>
      <c r="B80" s="5" t="s">
        <v>14</v>
      </c>
      <c r="C80" s="157">
        <v>184</v>
      </c>
      <c r="D80" s="157">
        <v>399</v>
      </c>
      <c r="E80" s="134">
        <v>33.25</v>
      </c>
      <c r="F80" s="134">
        <v>66.5</v>
      </c>
      <c r="G80" s="132">
        <v>0</v>
      </c>
      <c r="H80" s="138">
        <v>439</v>
      </c>
      <c r="I80" s="136">
        <v>1317</v>
      </c>
      <c r="J80" s="134">
        <v>109.75</v>
      </c>
      <c r="K80" s="134">
        <v>219.5</v>
      </c>
      <c r="L80" s="132">
        <v>0</v>
      </c>
      <c r="M80" s="138">
        <v>400</v>
      </c>
      <c r="N80" s="136">
        <v>1092</v>
      </c>
      <c r="O80" s="134">
        <v>91</v>
      </c>
      <c r="P80" s="128">
        <v>182</v>
      </c>
      <c r="Q80" s="129">
        <v>0</v>
      </c>
      <c r="R80" s="192">
        <f t="shared" si="11"/>
        <v>1023</v>
      </c>
      <c r="S80" s="193">
        <f t="shared" si="11"/>
        <v>2808</v>
      </c>
      <c r="T80" s="194">
        <f>S80/24</f>
        <v>117</v>
      </c>
      <c r="U80" s="197">
        <f>T80*2</f>
        <v>234</v>
      </c>
      <c r="V80" s="198">
        <v>0</v>
      </c>
    </row>
    <row r="81" spans="1:22" ht="24" thickBot="1">
      <c r="A81" s="8"/>
      <c r="B81" s="9" t="s">
        <v>15</v>
      </c>
      <c r="C81" s="135">
        <v>0</v>
      </c>
      <c r="D81" s="135">
        <v>0</v>
      </c>
      <c r="E81" s="130">
        <v>0</v>
      </c>
      <c r="F81" s="130">
        <v>0</v>
      </c>
      <c r="G81" s="133">
        <v>0</v>
      </c>
      <c r="H81" s="137">
        <v>0</v>
      </c>
      <c r="I81" s="135">
        <v>0</v>
      </c>
      <c r="J81" s="130">
        <v>0</v>
      </c>
      <c r="K81" s="130">
        <v>0</v>
      </c>
      <c r="L81" s="133">
        <v>0</v>
      </c>
      <c r="M81" s="137">
        <v>0</v>
      </c>
      <c r="N81" s="135">
        <v>0</v>
      </c>
      <c r="O81" s="130">
        <v>0</v>
      </c>
      <c r="P81" s="130">
        <v>0</v>
      </c>
      <c r="Q81" s="131">
        <v>0</v>
      </c>
      <c r="R81" s="199">
        <f t="shared" si="11"/>
        <v>0</v>
      </c>
      <c r="S81" s="200">
        <f t="shared" si="11"/>
        <v>0</v>
      </c>
      <c r="T81" s="201">
        <f>S81/24</f>
        <v>0</v>
      </c>
      <c r="U81" s="202">
        <f>T81*1.8</f>
        <v>0</v>
      </c>
      <c r="V81" s="203">
        <v>0</v>
      </c>
    </row>
    <row r="82" spans="1:22" ht="23.25">
      <c r="A82" s="10" t="s">
        <v>39</v>
      </c>
      <c r="B82" s="11"/>
      <c r="C82" s="158"/>
      <c r="D82" s="158"/>
      <c r="E82" s="159"/>
      <c r="F82" s="159"/>
      <c r="G82" s="160"/>
      <c r="H82" s="161"/>
      <c r="I82" s="158"/>
      <c r="J82" s="159"/>
      <c r="K82" s="159"/>
      <c r="L82" s="160"/>
      <c r="M82" s="161"/>
      <c r="N82" s="158"/>
      <c r="O82" s="159"/>
      <c r="P82" s="164"/>
      <c r="Q82" s="168"/>
      <c r="R82" s="213"/>
      <c r="S82" s="214"/>
      <c r="T82" s="206"/>
      <c r="U82" s="207"/>
      <c r="V82" s="215"/>
    </row>
    <row r="83" spans="1:22" ht="23.25">
      <c r="A83" s="4" t="s">
        <v>39</v>
      </c>
      <c r="B83" s="5" t="s">
        <v>12</v>
      </c>
      <c r="C83" s="157">
        <v>569</v>
      </c>
      <c r="D83" s="157">
        <v>1707</v>
      </c>
      <c r="E83" s="134">
        <v>94.83333333333333</v>
      </c>
      <c r="F83" s="128">
        <v>0</v>
      </c>
      <c r="G83" s="132">
        <v>94.83333333333333</v>
      </c>
      <c r="H83" s="138">
        <v>1938</v>
      </c>
      <c r="I83" s="136">
        <v>5814</v>
      </c>
      <c r="J83" s="134">
        <v>323</v>
      </c>
      <c r="K83" s="128">
        <v>0</v>
      </c>
      <c r="L83" s="132">
        <v>323</v>
      </c>
      <c r="M83" s="138">
        <v>1564</v>
      </c>
      <c r="N83" s="136">
        <v>4691</v>
      </c>
      <c r="O83" s="134">
        <v>260.6111111111111</v>
      </c>
      <c r="P83" s="128">
        <v>0</v>
      </c>
      <c r="Q83" s="129">
        <v>266.1111111111111</v>
      </c>
      <c r="R83" s="192">
        <f aca="true" t="shared" si="12" ref="R83:R91">SUM(C83,H83,M83)</f>
        <v>4071</v>
      </c>
      <c r="S83" s="193">
        <f aca="true" t="shared" si="13" ref="S83:S91">SUM(D83,I83,N83)</f>
        <v>12212</v>
      </c>
      <c r="T83" s="194">
        <f>S83/36</f>
        <v>339.22222222222223</v>
      </c>
      <c r="U83" s="195" t="s">
        <v>13</v>
      </c>
      <c r="V83" s="196">
        <f>SUM(T83,U84:U85)</f>
        <v>341.97222222222223</v>
      </c>
    </row>
    <row r="84" spans="1:22" ht="23.25">
      <c r="A84" s="7"/>
      <c r="B84" s="5" t="s">
        <v>14</v>
      </c>
      <c r="C84" s="136">
        <v>0</v>
      </c>
      <c r="D84" s="136">
        <v>0</v>
      </c>
      <c r="E84" s="128">
        <v>0</v>
      </c>
      <c r="F84" s="128">
        <v>0</v>
      </c>
      <c r="G84" s="132">
        <v>0</v>
      </c>
      <c r="H84" s="138">
        <v>0</v>
      </c>
      <c r="I84" s="136">
        <v>0</v>
      </c>
      <c r="J84" s="128">
        <v>0</v>
      </c>
      <c r="K84" s="128">
        <v>0</v>
      </c>
      <c r="L84" s="132">
        <v>0</v>
      </c>
      <c r="M84" s="138">
        <v>11</v>
      </c>
      <c r="N84" s="136">
        <v>33</v>
      </c>
      <c r="O84" s="134">
        <v>2.75</v>
      </c>
      <c r="P84" s="128">
        <v>5.5</v>
      </c>
      <c r="Q84" s="129">
        <v>0</v>
      </c>
      <c r="R84" s="192">
        <f t="shared" si="12"/>
        <v>11</v>
      </c>
      <c r="S84" s="193">
        <f t="shared" si="13"/>
        <v>33</v>
      </c>
      <c r="T84" s="194">
        <f>S84/24</f>
        <v>1.375</v>
      </c>
      <c r="U84" s="197">
        <f>T84*2</f>
        <v>2.75</v>
      </c>
      <c r="V84" s="198">
        <v>0</v>
      </c>
    </row>
    <row r="85" spans="1:22" ht="23.25">
      <c r="A85" s="7"/>
      <c r="B85" s="5" t="s">
        <v>15</v>
      </c>
      <c r="C85" s="136">
        <v>0</v>
      </c>
      <c r="D85" s="136">
        <v>0</v>
      </c>
      <c r="E85" s="128">
        <v>0</v>
      </c>
      <c r="F85" s="128">
        <v>0</v>
      </c>
      <c r="G85" s="132">
        <v>0</v>
      </c>
      <c r="H85" s="138">
        <v>0</v>
      </c>
      <c r="I85" s="136">
        <v>0</v>
      </c>
      <c r="J85" s="128">
        <v>0</v>
      </c>
      <c r="K85" s="128">
        <v>0</v>
      </c>
      <c r="L85" s="132">
        <v>0</v>
      </c>
      <c r="M85" s="138">
        <v>0</v>
      </c>
      <c r="N85" s="136">
        <v>0</v>
      </c>
      <c r="O85" s="128">
        <v>0</v>
      </c>
      <c r="P85" s="128">
        <v>0</v>
      </c>
      <c r="Q85" s="129">
        <v>0</v>
      </c>
      <c r="R85" s="192">
        <f t="shared" si="12"/>
        <v>0</v>
      </c>
      <c r="S85" s="193">
        <f t="shared" si="13"/>
        <v>0</v>
      </c>
      <c r="T85" s="194">
        <f>S85/24</f>
        <v>0</v>
      </c>
      <c r="U85" s="197">
        <f>T85*2</f>
        <v>0</v>
      </c>
      <c r="V85" s="198">
        <v>0</v>
      </c>
    </row>
    <row r="86" spans="1:22" ht="23.25">
      <c r="A86" s="4" t="s">
        <v>19</v>
      </c>
      <c r="B86" s="5" t="s">
        <v>12</v>
      </c>
      <c r="C86" s="157">
        <v>464</v>
      </c>
      <c r="D86" s="157">
        <v>1387</v>
      </c>
      <c r="E86" s="134">
        <v>77.05555555555556</v>
      </c>
      <c r="F86" s="128">
        <v>0</v>
      </c>
      <c r="G86" s="132">
        <v>95.05555555555556</v>
      </c>
      <c r="H86" s="138">
        <v>809</v>
      </c>
      <c r="I86" s="136">
        <v>2342</v>
      </c>
      <c r="J86" s="134">
        <v>130.11111111111111</v>
      </c>
      <c r="K86" s="128">
        <v>0</v>
      </c>
      <c r="L86" s="132">
        <v>184.11111111111111</v>
      </c>
      <c r="M86" s="138">
        <v>1081</v>
      </c>
      <c r="N86" s="136">
        <v>3205</v>
      </c>
      <c r="O86" s="134">
        <v>178.05555555555554</v>
      </c>
      <c r="P86" s="128">
        <v>0</v>
      </c>
      <c r="Q86" s="129">
        <v>210.88888888888889</v>
      </c>
      <c r="R86" s="192">
        <f t="shared" si="12"/>
        <v>2354</v>
      </c>
      <c r="S86" s="193">
        <f t="shared" si="13"/>
        <v>6934</v>
      </c>
      <c r="T86" s="194">
        <f>S86/36</f>
        <v>192.61111111111111</v>
      </c>
      <c r="U86" s="195" t="s">
        <v>13</v>
      </c>
      <c r="V86" s="196">
        <f>SUM(T86,U87:U88)</f>
        <v>245.02777777777777</v>
      </c>
    </row>
    <row r="87" spans="1:22" ht="23.25">
      <c r="A87" s="7"/>
      <c r="B87" s="5" t="s">
        <v>14</v>
      </c>
      <c r="C87" s="157">
        <v>36</v>
      </c>
      <c r="D87" s="157">
        <v>108</v>
      </c>
      <c r="E87" s="134">
        <v>9</v>
      </c>
      <c r="F87" s="134">
        <v>18</v>
      </c>
      <c r="G87" s="132">
        <v>0</v>
      </c>
      <c r="H87" s="138">
        <v>105</v>
      </c>
      <c r="I87" s="136">
        <v>324</v>
      </c>
      <c r="J87" s="134">
        <v>27</v>
      </c>
      <c r="K87" s="134">
        <v>54</v>
      </c>
      <c r="L87" s="132">
        <v>0</v>
      </c>
      <c r="M87" s="138">
        <v>50</v>
      </c>
      <c r="N87" s="136">
        <v>197</v>
      </c>
      <c r="O87" s="134">
        <v>16.416666666666668</v>
      </c>
      <c r="P87" s="128">
        <v>32.833333333333336</v>
      </c>
      <c r="Q87" s="129">
        <v>0</v>
      </c>
      <c r="R87" s="192">
        <f t="shared" si="12"/>
        <v>191</v>
      </c>
      <c r="S87" s="193">
        <f t="shared" si="13"/>
        <v>629</v>
      </c>
      <c r="T87" s="194">
        <f>S87/24</f>
        <v>26.208333333333332</v>
      </c>
      <c r="U87" s="197">
        <f>T87*2</f>
        <v>52.416666666666664</v>
      </c>
      <c r="V87" s="198">
        <v>0</v>
      </c>
    </row>
    <row r="88" spans="1:22" ht="23.25">
      <c r="A88" s="7"/>
      <c r="B88" s="5" t="s">
        <v>15</v>
      </c>
      <c r="C88" s="136">
        <v>0</v>
      </c>
      <c r="D88" s="136">
        <v>0</v>
      </c>
      <c r="E88" s="128">
        <v>0</v>
      </c>
      <c r="F88" s="128">
        <v>0</v>
      </c>
      <c r="G88" s="132">
        <v>0</v>
      </c>
      <c r="H88" s="138">
        <v>0</v>
      </c>
      <c r="I88" s="136">
        <v>0</v>
      </c>
      <c r="J88" s="128">
        <v>0</v>
      </c>
      <c r="K88" s="128">
        <v>0</v>
      </c>
      <c r="L88" s="132">
        <v>0</v>
      </c>
      <c r="M88" s="138">
        <v>0</v>
      </c>
      <c r="N88" s="136">
        <v>0</v>
      </c>
      <c r="O88" s="128">
        <v>0</v>
      </c>
      <c r="P88" s="128">
        <v>0</v>
      </c>
      <c r="Q88" s="129">
        <v>0</v>
      </c>
      <c r="R88" s="192">
        <f t="shared" si="12"/>
        <v>0</v>
      </c>
      <c r="S88" s="193">
        <f t="shared" si="13"/>
        <v>0</v>
      </c>
      <c r="T88" s="194">
        <f>S88/24</f>
        <v>0</v>
      </c>
      <c r="U88" s="197">
        <f>T88*2</f>
        <v>0</v>
      </c>
      <c r="V88" s="198">
        <v>0</v>
      </c>
    </row>
    <row r="89" spans="1:22" ht="23.25">
      <c r="A89" s="12" t="s">
        <v>21</v>
      </c>
      <c r="B89" s="5" t="s">
        <v>12</v>
      </c>
      <c r="C89" s="136">
        <v>1033</v>
      </c>
      <c r="D89" s="136">
        <v>3094</v>
      </c>
      <c r="E89" s="128">
        <v>171.88888888888889</v>
      </c>
      <c r="F89" s="128">
        <v>0</v>
      </c>
      <c r="G89" s="132">
        <v>189.88888888888889</v>
      </c>
      <c r="H89" s="138">
        <v>2747</v>
      </c>
      <c r="I89" s="136">
        <v>8156</v>
      </c>
      <c r="J89" s="128">
        <v>453.1111111111111</v>
      </c>
      <c r="K89" s="128">
        <v>0</v>
      </c>
      <c r="L89" s="132">
        <v>507.1111111111111</v>
      </c>
      <c r="M89" s="138">
        <v>2645</v>
      </c>
      <c r="N89" s="136">
        <v>7896</v>
      </c>
      <c r="O89" s="128">
        <v>438.66666666666663</v>
      </c>
      <c r="P89" s="128">
        <v>0</v>
      </c>
      <c r="Q89" s="129">
        <v>477</v>
      </c>
      <c r="R89" s="192">
        <f t="shared" si="12"/>
        <v>6425</v>
      </c>
      <c r="S89" s="193">
        <f t="shared" si="13"/>
        <v>19146</v>
      </c>
      <c r="T89" s="194">
        <f>S89/36</f>
        <v>531.8333333333334</v>
      </c>
      <c r="U89" s="195" t="s">
        <v>13</v>
      </c>
      <c r="V89" s="196">
        <f>SUM(T89,U90:U91)</f>
        <v>587</v>
      </c>
    </row>
    <row r="90" spans="1:22" ht="23.25">
      <c r="A90" s="7"/>
      <c r="B90" s="5" t="s">
        <v>14</v>
      </c>
      <c r="C90" s="136">
        <v>36</v>
      </c>
      <c r="D90" s="136">
        <v>108</v>
      </c>
      <c r="E90" s="128">
        <v>9</v>
      </c>
      <c r="F90" s="128">
        <v>18</v>
      </c>
      <c r="G90" s="132">
        <v>0</v>
      </c>
      <c r="H90" s="138">
        <v>105</v>
      </c>
      <c r="I90" s="136">
        <v>324</v>
      </c>
      <c r="J90" s="128">
        <v>27</v>
      </c>
      <c r="K90" s="128">
        <v>54</v>
      </c>
      <c r="L90" s="132">
        <v>0</v>
      </c>
      <c r="M90" s="138">
        <v>61</v>
      </c>
      <c r="N90" s="136">
        <v>230</v>
      </c>
      <c r="O90" s="128">
        <v>19.166666666666668</v>
      </c>
      <c r="P90" s="128">
        <v>38.333333333333336</v>
      </c>
      <c r="Q90" s="129">
        <v>0</v>
      </c>
      <c r="R90" s="192">
        <f t="shared" si="12"/>
        <v>202</v>
      </c>
      <c r="S90" s="193">
        <f t="shared" si="13"/>
        <v>662</v>
      </c>
      <c r="T90" s="194">
        <f>S90/24</f>
        <v>27.583333333333332</v>
      </c>
      <c r="U90" s="197">
        <f>T90*2</f>
        <v>55.166666666666664</v>
      </c>
      <c r="V90" s="198">
        <v>0</v>
      </c>
    </row>
    <row r="91" spans="1:22" ht="24" thickBot="1">
      <c r="A91" s="8"/>
      <c r="B91" s="9" t="s">
        <v>15</v>
      </c>
      <c r="C91" s="135">
        <v>0</v>
      </c>
      <c r="D91" s="135">
        <v>0</v>
      </c>
      <c r="E91" s="130">
        <v>0</v>
      </c>
      <c r="F91" s="130">
        <v>0</v>
      </c>
      <c r="G91" s="133">
        <v>0</v>
      </c>
      <c r="H91" s="137">
        <v>0</v>
      </c>
      <c r="I91" s="135">
        <v>0</v>
      </c>
      <c r="J91" s="130">
        <v>0</v>
      </c>
      <c r="K91" s="130">
        <v>0</v>
      </c>
      <c r="L91" s="133">
        <v>0</v>
      </c>
      <c r="M91" s="137">
        <v>0</v>
      </c>
      <c r="N91" s="135">
        <v>0</v>
      </c>
      <c r="O91" s="130">
        <v>0</v>
      </c>
      <c r="P91" s="130">
        <v>0</v>
      </c>
      <c r="Q91" s="131">
        <v>0</v>
      </c>
      <c r="R91" s="199">
        <f t="shared" si="12"/>
        <v>0</v>
      </c>
      <c r="S91" s="200">
        <f t="shared" si="13"/>
        <v>0</v>
      </c>
      <c r="T91" s="201">
        <f>S91/24</f>
        <v>0</v>
      </c>
      <c r="U91" s="202">
        <f>T91*2</f>
        <v>0</v>
      </c>
      <c r="V91" s="203">
        <v>0</v>
      </c>
    </row>
    <row r="92" spans="1:22" ht="23.25">
      <c r="A92" s="10" t="s">
        <v>40</v>
      </c>
      <c r="B92" s="11"/>
      <c r="C92" s="158"/>
      <c r="D92" s="158"/>
      <c r="E92" s="159"/>
      <c r="F92" s="159"/>
      <c r="G92" s="160"/>
      <c r="H92" s="161"/>
      <c r="I92" s="158"/>
      <c r="J92" s="159"/>
      <c r="K92" s="159"/>
      <c r="L92" s="160"/>
      <c r="M92" s="162"/>
      <c r="N92" s="163"/>
      <c r="O92" s="159"/>
      <c r="P92" s="164"/>
      <c r="Q92" s="165"/>
      <c r="R92" s="204"/>
      <c r="S92" s="205"/>
      <c r="T92" s="206"/>
      <c r="U92" s="207"/>
      <c r="V92" s="208"/>
    </row>
    <row r="93" spans="1:22" ht="23.25">
      <c r="A93" s="4" t="s">
        <v>41</v>
      </c>
      <c r="B93" s="5" t="s">
        <v>12</v>
      </c>
      <c r="C93" s="157">
        <v>937</v>
      </c>
      <c r="D93" s="157">
        <v>2709</v>
      </c>
      <c r="E93" s="134">
        <v>150.5</v>
      </c>
      <c r="F93" s="128">
        <v>0</v>
      </c>
      <c r="G93" s="132">
        <v>280.16666666666663</v>
      </c>
      <c r="H93" s="138">
        <v>2564</v>
      </c>
      <c r="I93" s="136">
        <v>6408</v>
      </c>
      <c r="J93" s="134">
        <v>356</v>
      </c>
      <c r="K93" s="128">
        <v>0</v>
      </c>
      <c r="L93" s="132">
        <v>386</v>
      </c>
      <c r="M93" s="156">
        <v>3602</v>
      </c>
      <c r="N93" s="157">
        <v>8026</v>
      </c>
      <c r="O93" s="134">
        <v>445.8888888888889</v>
      </c>
      <c r="P93" s="128">
        <v>0</v>
      </c>
      <c r="Q93" s="129">
        <v>472.8888888888889</v>
      </c>
      <c r="R93" s="192">
        <f aca="true" t="shared" si="14" ref="R93:R128">SUM(C93,H93,M93)</f>
        <v>7103</v>
      </c>
      <c r="S93" s="193">
        <f aca="true" t="shared" si="15" ref="S93:S128">SUM(D93,I93,N93)</f>
        <v>17143</v>
      </c>
      <c r="T93" s="194">
        <f>S93/36</f>
        <v>476.19444444444446</v>
      </c>
      <c r="U93" s="195" t="s">
        <v>13</v>
      </c>
      <c r="V93" s="196">
        <f>SUM(T93,U94:U95)</f>
        <v>569.5277777777778</v>
      </c>
    </row>
    <row r="94" spans="1:22" ht="23.25">
      <c r="A94" s="7"/>
      <c r="B94" s="5" t="s">
        <v>14</v>
      </c>
      <c r="C94" s="157">
        <v>285</v>
      </c>
      <c r="D94" s="157">
        <v>778</v>
      </c>
      <c r="E94" s="134">
        <v>64.83333333333333</v>
      </c>
      <c r="F94" s="134">
        <v>129.66666666666666</v>
      </c>
      <c r="G94" s="132">
        <v>0</v>
      </c>
      <c r="H94" s="138">
        <v>70</v>
      </c>
      <c r="I94" s="136">
        <v>180</v>
      </c>
      <c r="J94" s="134">
        <v>15</v>
      </c>
      <c r="K94" s="134">
        <v>30</v>
      </c>
      <c r="L94" s="132">
        <v>0</v>
      </c>
      <c r="M94" s="156">
        <v>51</v>
      </c>
      <c r="N94" s="157">
        <v>162</v>
      </c>
      <c r="O94" s="134">
        <v>13.5</v>
      </c>
      <c r="P94" s="128">
        <v>27</v>
      </c>
      <c r="Q94" s="129">
        <v>0</v>
      </c>
      <c r="R94" s="192">
        <f t="shared" si="14"/>
        <v>406</v>
      </c>
      <c r="S94" s="193">
        <f t="shared" si="15"/>
        <v>1120</v>
      </c>
      <c r="T94" s="194">
        <f>S94/24</f>
        <v>46.666666666666664</v>
      </c>
      <c r="U94" s="197">
        <f>T94*2</f>
        <v>93.33333333333333</v>
      </c>
      <c r="V94" s="198">
        <v>0</v>
      </c>
    </row>
    <row r="95" spans="1:22" ht="23.25">
      <c r="A95" s="7"/>
      <c r="B95" s="5" t="s">
        <v>15</v>
      </c>
      <c r="C95" s="136">
        <v>0</v>
      </c>
      <c r="D95" s="136">
        <v>0</v>
      </c>
      <c r="E95" s="128">
        <v>0</v>
      </c>
      <c r="F95" s="128">
        <v>0</v>
      </c>
      <c r="G95" s="132">
        <v>0</v>
      </c>
      <c r="H95" s="138">
        <v>0</v>
      </c>
      <c r="I95" s="136">
        <v>0</v>
      </c>
      <c r="J95" s="128">
        <v>0</v>
      </c>
      <c r="K95" s="128">
        <v>0</v>
      </c>
      <c r="L95" s="132">
        <v>0</v>
      </c>
      <c r="M95" s="138">
        <v>0</v>
      </c>
      <c r="N95" s="136">
        <v>0</v>
      </c>
      <c r="O95" s="128">
        <v>0</v>
      </c>
      <c r="P95" s="128">
        <v>0</v>
      </c>
      <c r="Q95" s="129">
        <v>0</v>
      </c>
      <c r="R95" s="192">
        <f t="shared" si="14"/>
        <v>0</v>
      </c>
      <c r="S95" s="193">
        <f t="shared" si="15"/>
        <v>0</v>
      </c>
      <c r="T95" s="194">
        <f>S95/24</f>
        <v>0</v>
      </c>
      <c r="U95" s="197">
        <f>T95*2</f>
        <v>0</v>
      </c>
      <c r="V95" s="198">
        <v>0</v>
      </c>
    </row>
    <row r="96" spans="1:22" ht="23.25">
      <c r="A96" s="4" t="s">
        <v>42</v>
      </c>
      <c r="B96" s="5" t="s">
        <v>12</v>
      </c>
      <c r="C96" s="157">
        <v>253</v>
      </c>
      <c r="D96" s="157">
        <v>568</v>
      </c>
      <c r="E96" s="134">
        <v>31.555555555555557</v>
      </c>
      <c r="F96" s="128">
        <v>0</v>
      </c>
      <c r="G96" s="132">
        <v>70.89555555555556</v>
      </c>
      <c r="H96" s="138">
        <v>1659</v>
      </c>
      <c r="I96" s="136">
        <v>3901</v>
      </c>
      <c r="J96" s="134">
        <v>216.72222222222223</v>
      </c>
      <c r="K96" s="128">
        <v>0</v>
      </c>
      <c r="L96" s="132">
        <v>216.72222222222223</v>
      </c>
      <c r="M96" s="156">
        <v>838</v>
      </c>
      <c r="N96" s="157">
        <v>1500</v>
      </c>
      <c r="O96" s="134">
        <v>83.33333333333333</v>
      </c>
      <c r="P96" s="128">
        <v>0</v>
      </c>
      <c r="Q96" s="129">
        <v>83.33333333333333</v>
      </c>
      <c r="R96" s="192">
        <f t="shared" si="14"/>
        <v>2750</v>
      </c>
      <c r="S96" s="193">
        <f t="shared" si="15"/>
        <v>5969</v>
      </c>
      <c r="T96" s="194">
        <f>S96/36</f>
        <v>165.80555555555554</v>
      </c>
      <c r="U96" s="195" t="s">
        <v>13</v>
      </c>
      <c r="V96" s="196">
        <f>SUM(T96,U97:U98)</f>
        <v>185.4722222222222</v>
      </c>
    </row>
    <row r="97" spans="1:22" ht="23.25">
      <c r="A97" s="7"/>
      <c r="B97" s="5" t="s">
        <v>14</v>
      </c>
      <c r="C97" s="157">
        <v>97</v>
      </c>
      <c r="D97" s="157">
        <v>236</v>
      </c>
      <c r="E97" s="134">
        <v>19.67</v>
      </c>
      <c r="F97" s="128">
        <v>39.34</v>
      </c>
      <c r="G97" s="132">
        <v>0</v>
      </c>
      <c r="H97" s="138">
        <v>0</v>
      </c>
      <c r="I97" s="136">
        <v>0</v>
      </c>
      <c r="J97" s="128">
        <v>0</v>
      </c>
      <c r="K97" s="128">
        <v>0</v>
      </c>
      <c r="L97" s="132">
        <v>0</v>
      </c>
      <c r="M97" s="138">
        <v>0</v>
      </c>
      <c r="N97" s="136">
        <v>0</v>
      </c>
      <c r="O97" s="128">
        <v>0</v>
      </c>
      <c r="P97" s="128">
        <v>0</v>
      </c>
      <c r="Q97" s="129">
        <v>0</v>
      </c>
      <c r="R97" s="192">
        <f t="shared" si="14"/>
        <v>97</v>
      </c>
      <c r="S97" s="193">
        <f t="shared" si="15"/>
        <v>236</v>
      </c>
      <c r="T97" s="194">
        <f>S97/24</f>
        <v>9.833333333333334</v>
      </c>
      <c r="U97" s="197">
        <f>T97*2</f>
        <v>19.666666666666668</v>
      </c>
      <c r="V97" s="198">
        <v>0</v>
      </c>
    </row>
    <row r="98" spans="1:22" ht="23.25">
      <c r="A98" s="7"/>
      <c r="B98" s="5" t="s">
        <v>15</v>
      </c>
      <c r="C98" s="136">
        <v>0</v>
      </c>
      <c r="D98" s="136">
        <v>0</v>
      </c>
      <c r="E98" s="128">
        <v>0</v>
      </c>
      <c r="F98" s="128">
        <v>0</v>
      </c>
      <c r="G98" s="132">
        <v>0</v>
      </c>
      <c r="H98" s="138">
        <v>0</v>
      </c>
      <c r="I98" s="136">
        <v>0</v>
      </c>
      <c r="J98" s="128">
        <v>0</v>
      </c>
      <c r="K98" s="128">
        <v>0</v>
      </c>
      <c r="L98" s="132">
        <v>0</v>
      </c>
      <c r="M98" s="138">
        <v>0</v>
      </c>
      <c r="N98" s="136">
        <v>0</v>
      </c>
      <c r="O98" s="128">
        <v>0</v>
      </c>
      <c r="P98" s="128">
        <v>0</v>
      </c>
      <c r="Q98" s="129">
        <v>0</v>
      </c>
      <c r="R98" s="192">
        <f t="shared" si="14"/>
        <v>0</v>
      </c>
      <c r="S98" s="193">
        <f t="shared" si="15"/>
        <v>0</v>
      </c>
      <c r="T98" s="194">
        <f>S98/24</f>
        <v>0</v>
      </c>
      <c r="U98" s="197">
        <f>T98*2</f>
        <v>0</v>
      </c>
      <c r="V98" s="198">
        <v>0</v>
      </c>
    </row>
    <row r="99" spans="1:22" ht="23.25">
      <c r="A99" s="4" t="s">
        <v>43</v>
      </c>
      <c r="B99" s="5" t="s">
        <v>12</v>
      </c>
      <c r="C99" s="157">
        <v>1</v>
      </c>
      <c r="D99" s="157">
        <v>3</v>
      </c>
      <c r="E99" s="134">
        <v>0.16666666666666666</v>
      </c>
      <c r="F99" s="128">
        <v>0</v>
      </c>
      <c r="G99" s="132">
        <v>0.16666666666666666</v>
      </c>
      <c r="H99" s="138">
        <v>96</v>
      </c>
      <c r="I99" s="136">
        <v>272</v>
      </c>
      <c r="J99" s="134">
        <v>15.11111111111111</v>
      </c>
      <c r="K99" s="128">
        <v>0</v>
      </c>
      <c r="L99" s="132">
        <v>15.11111111111111</v>
      </c>
      <c r="M99" s="156">
        <v>222</v>
      </c>
      <c r="N99" s="157">
        <v>655</v>
      </c>
      <c r="O99" s="134">
        <v>36.388888888888886</v>
      </c>
      <c r="P99" s="128">
        <v>0</v>
      </c>
      <c r="Q99" s="129">
        <v>36.388888888888886</v>
      </c>
      <c r="R99" s="192">
        <f t="shared" si="14"/>
        <v>319</v>
      </c>
      <c r="S99" s="193">
        <f t="shared" si="15"/>
        <v>930</v>
      </c>
      <c r="T99" s="194">
        <f>S99/36</f>
        <v>25.833333333333332</v>
      </c>
      <c r="U99" s="195" t="s">
        <v>13</v>
      </c>
      <c r="V99" s="196">
        <f>SUM(T99,U100:U101)</f>
        <v>25.833333333333332</v>
      </c>
    </row>
    <row r="100" spans="1:22" ht="23.25">
      <c r="A100" s="7"/>
      <c r="B100" s="5" t="s">
        <v>14</v>
      </c>
      <c r="C100" s="136">
        <v>0</v>
      </c>
      <c r="D100" s="136">
        <v>0</v>
      </c>
      <c r="E100" s="134">
        <v>0</v>
      </c>
      <c r="F100" s="128">
        <v>0</v>
      </c>
      <c r="G100" s="132">
        <v>0</v>
      </c>
      <c r="H100" s="138">
        <v>0</v>
      </c>
      <c r="I100" s="136">
        <v>0</v>
      </c>
      <c r="J100" s="128">
        <v>0</v>
      </c>
      <c r="K100" s="128">
        <v>0</v>
      </c>
      <c r="L100" s="132">
        <v>0</v>
      </c>
      <c r="M100" s="138">
        <v>0</v>
      </c>
      <c r="N100" s="136">
        <v>0</v>
      </c>
      <c r="O100" s="128">
        <v>0</v>
      </c>
      <c r="P100" s="128">
        <v>0</v>
      </c>
      <c r="Q100" s="129">
        <v>0</v>
      </c>
      <c r="R100" s="192">
        <f t="shared" si="14"/>
        <v>0</v>
      </c>
      <c r="S100" s="193">
        <f t="shared" si="15"/>
        <v>0</v>
      </c>
      <c r="T100" s="194">
        <f>S100/24</f>
        <v>0</v>
      </c>
      <c r="U100" s="197">
        <f>T100*2</f>
        <v>0</v>
      </c>
      <c r="V100" s="198">
        <v>0</v>
      </c>
    </row>
    <row r="101" spans="1:22" ht="23.25">
      <c r="A101" s="7"/>
      <c r="B101" s="5" t="s">
        <v>15</v>
      </c>
      <c r="C101" s="136">
        <v>0</v>
      </c>
      <c r="D101" s="136">
        <v>0</v>
      </c>
      <c r="E101" s="134">
        <v>0</v>
      </c>
      <c r="F101" s="128">
        <v>0</v>
      </c>
      <c r="G101" s="132">
        <v>0</v>
      </c>
      <c r="H101" s="138">
        <v>0</v>
      </c>
      <c r="I101" s="136">
        <v>0</v>
      </c>
      <c r="J101" s="128">
        <v>0</v>
      </c>
      <c r="K101" s="128">
        <v>0</v>
      </c>
      <c r="L101" s="132">
        <v>0</v>
      </c>
      <c r="M101" s="138">
        <v>0</v>
      </c>
      <c r="N101" s="136">
        <v>0</v>
      </c>
      <c r="O101" s="128">
        <v>0</v>
      </c>
      <c r="P101" s="128">
        <v>0</v>
      </c>
      <c r="Q101" s="129">
        <v>0</v>
      </c>
      <c r="R101" s="192">
        <f t="shared" si="14"/>
        <v>0</v>
      </c>
      <c r="S101" s="193">
        <f t="shared" si="15"/>
        <v>0</v>
      </c>
      <c r="T101" s="194">
        <f>S101/24</f>
        <v>0</v>
      </c>
      <c r="U101" s="197">
        <f>T101*2</f>
        <v>0</v>
      </c>
      <c r="V101" s="198">
        <v>0</v>
      </c>
    </row>
    <row r="102" spans="1:22" ht="23.25">
      <c r="A102" s="4" t="s">
        <v>44</v>
      </c>
      <c r="B102" s="5" t="s">
        <v>12</v>
      </c>
      <c r="C102" s="136">
        <v>0</v>
      </c>
      <c r="D102" s="136">
        <v>0</v>
      </c>
      <c r="E102" s="134">
        <v>0</v>
      </c>
      <c r="F102" s="128">
        <v>0</v>
      </c>
      <c r="G102" s="132">
        <v>0</v>
      </c>
      <c r="H102" s="138">
        <v>134</v>
      </c>
      <c r="I102" s="136">
        <v>324</v>
      </c>
      <c r="J102" s="134">
        <v>18</v>
      </c>
      <c r="K102" s="128">
        <v>0</v>
      </c>
      <c r="L102" s="132">
        <v>18</v>
      </c>
      <c r="M102" s="156">
        <v>125</v>
      </c>
      <c r="N102" s="157">
        <v>263</v>
      </c>
      <c r="O102" s="134">
        <v>14.61111111111111</v>
      </c>
      <c r="P102" s="128">
        <v>0</v>
      </c>
      <c r="Q102" s="129">
        <v>14.61111111111111</v>
      </c>
      <c r="R102" s="192">
        <f t="shared" si="14"/>
        <v>259</v>
      </c>
      <c r="S102" s="193">
        <f t="shared" si="15"/>
        <v>587</v>
      </c>
      <c r="T102" s="194">
        <f>S102/36</f>
        <v>16.305555555555557</v>
      </c>
      <c r="U102" s="195" t="s">
        <v>13</v>
      </c>
      <c r="V102" s="196">
        <f>SUM(T102,U103:U104)</f>
        <v>16.305555555555557</v>
      </c>
    </row>
    <row r="103" spans="1:22" ht="23.25">
      <c r="A103" s="7"/>
      <c r="B103" s="5" t="s">
        <v>14</v>
      </c>
      <c r="C103" s="136">
        <v>0</v>
      </c>
      <c r="D103" s="136">
        <v>0</v>
      </c>
      <c r="E103" s="134">
        <v>0</v>
      </c>
      <c r="F103" s="128">
        <v>0</v>
      </c>
      <c r="G103" s="132">
        <v>0</v>
      </c>
      <c r="H103" s="138">
        <v>0</v>
      </c>
      <c r="I103" s="136">
        <v>0</v>
      </c>
      <c r="J103" s="128">
        <v>0</v>
      </c>
      <c r="K103" s="128">
        <v>0</v>
      </c>
      <c r="L103" s="132">
        <v>0</v>
      </c>
      <c r="M103" s="138">
        <v>0</v>
      </c>
      <c r="N103" s="136">
        <v>0</v>
      </c>
      <c r="O103" s="128">
        <v>0</v>
      </c>
      <c r="P103" s="128">
        <v>0</v>
      </c>
      <c r="Q103" s="129">
        <v>0</v>
      </c>
      <c r="R103" s="192">
        <f t="shared" si="14"/>
        <v>0</v>
      </c>
      <c r="S103" s="193">
        <f t="shared" si="15"/>
        <v>0</v>
      </c>
      <c r="T103" s="194">
        <f>S103/24</f>
        <v>0</v>
      </c>
      <c r="U103" s="197">
        <f>T103*2</f>
        <v>0</v>
      </c>
      <c r="V103" s="198">
        <v>0</v>
      </c>
    </row>
    <row r="104" spans="1:22" ht="23.25">
      <c r="A104" s="7"/>
      <c r="B104" s="5" t="s">
        <v>15</v>
      </c>
      <c r="C104" s="136">
        <v>0</v>
      </c>
      <c r="D104" s="136">
        <v>0</v>
      </c>
      <c r="E104" s="134">
        <v>0</v>
      </c>
      <c r="F104" s="128">
        <v>0</v>
      </c>
      <c r="G104" s="132">
        <v>0</v>
      </c>
      <c r="H104" s="138">
        <v>0</v>
      </c>
      <c r="I104" s="136">
        <v>0</v>
      </c>
      <c r="J104" s="128">
        <v>0</v>
      </c>
      <c r="K104" s="128">
        <v>0</v>
      </c>
      <c r="L104" s="132">
        <v>0</v>
      </c>
      <c r="M104" s="138">
        <v>0</v>
      </c>
      <c r="N104" s="136">
        <v>0</v>
      </c>
      <c r="O104" s="128">
        <v>0</v>
      </c>
      <c r="P104" s="128">
        <v>0</v>
      </c>
      <c r="Q104" s="129">
        <v>0</v>
      </c>
      <c r="R104" s="192">
        <f t="shared" si="14"/>
        <v>0</v>
      </c>
      <c r="S104" s="193">
        <f t="shared" si="15"/>
        <v>0</v>
      </c>
      <c r="T104" s="194">
        <f>S104/24</f>
        <v>0</v>
      </c>
      <c r="U104" s="197">
        <f>T104*2</f>
        <v>0</v>
      </c>
      <c r="V104" s="198">
        <v>0</v>
      </c>
    </row>
    <row r="105" spans="1:22" ht="23.25">
      <c r="A105" s="4" t="s">
        <v>45</v>
      </c>
      <c r="B105" s="5" t="s">
        <v>12</v>
      </c>
      <c r="C105" s="136">
        <v>0</v>
      </c>
      <c r="D105" s="136">
        <v>0</v>
      </c>
      <c r="E105" s="134">
        <v>0</v>
      </c>
      <c r="F105" s="128">
        <v>0</v>
      </c>
      <c r="G105" s="132">
        <v>34.166666666666664</v>
      </c>
      <c r="H105" s="138">
        <v>823</v>
      </c>
      <c r="I105" s="136">
        <v>1723</v>
      </c>
      <c r="J105" s="134">
        <v>95.72222222222223</v>
      </c>
      <c r="K105" s="134"/>
      <c r="L105" s="132">
        <v>95.72222222222223</v>
      </c>
      <c r="M105" s="156">
        <v>245</v>
      </c>
      <c r="N105" s="157">
        <v>625</v>
      </c>
      <c r="O105" s="134">
        <v>34.72222222222222</v>
      </c>
      <c r="P105" s="128"/>
      <c r="Q105" s="129">
        <v>34.72222222222222</v>
      </c>
      <c r="R105" s="192">
        <f t="shared" si="14"/>
        <v>1068</v>
      </c>
      <c r="S105" s="193">
        <f t="shared" si="15"/>
        <v>2348</v>
      </c>
      <c r="T105" s="194">
        <f>S105/36</f>
        <v>65.22222222222223</v>
      </c>
      <c r="U105" s="195" t="s">
        <v>13</v>
      </c>
      <c r="V105" s="196">
        <f>SUM(T105,U106:U107)</f>
        <v>82.30555555555556</v>
      </c>
    </row>
    <row r="106" spans="1:22" ht="23.25">
      <c r="A106" s="7"/>
      <c r="B106" s="5" t="s">
        <v>14</v>
      </c>
      <c r="C106" s="157">
        <v>81</v>
      </c>
      <c r="D106" s="157">
        <v>205</v>
      </c>
      <c r="E106" s="134">
        <v>17.083333333333332</v>
      </c>
      <c r="F106" s="128">
        <v>34.166666666666664</v>
      </c>
      <c r="G106" s="132">
        <v>0</v>
      </c>
      <c r="H106" s="138">
        <v>0</v>
      </c>
      <c r="I106" s="136">
        <v>0</v>
      </c>
      <c r="J106" s="128">
        <v>0</v>
      </c>
      <c r="K106" s="128">
        <v>0</v>
      </c>
      <c r="L106" s="132">
        <v>0</v>
      </c>
      <c r="M106" s="138">
        <v>0</v>
      </c>
      <c r="N106" s="136">
        <v>0</v>
      </c>
      <c r="O106" s="128">
        <v>0</v>
      </c>
      <c r="P106" s="128">
        <v>0</v>
      </c>
      <c r="Q106" s="129">
        <v>0</v>
      </c>
      <c r="R106" s="192">
        <f t="shared" si="14"/>
        <v>81</v>
      </c>
      <c r="S106" s="193">
        <f t="shared" si="15"/>
        <v>205</v>
      </c>
      <c r="T106" s="194">
        <f>S106/24</f>
        <v>8.541666666666666</v>
      </c>
      <c r="U106" s="197">
        <f>T106*2</f>
        <v>17.083333333333332</v>
      </c>
      <c r="V106" s="198">
        <v>0</v>
      </c>
    </row>
    <row r="107" spans="1:22" ht="23.25">
      <c r="A107" s="7"/>
      <c r="B107" s="5" t="s">
        <v>15</v>
      </c>
      <c r="C107" s="136">
        <v>0</v>
      </c>
      <c r="D107" s="136">
        <v>0</v>
      </c>
      <c r="E107" s="128">
        <v>0</v>
      </c>
      <c r="F107" s="128">
        <v>0</v>
      </c>
      <c r="G107" s="132">
        <v>0</v>
      </c>
      <c r="H107" s="138">
        <v>0</v>
      </c>
      <c r="I107" s="136">
        <v>0</v>
      </c>
      <c r="J107" s="128">
        <v>0</v>
      </c>
      <c r="K107" s="128">
        <v>0</v>
      </c>
      <c r="L107" s="132">
        <v>0</v>
      </c>
      <c r="M107" s="138">
        <v>0</v>
      </c>
      <c r="N107" s="136">
        <v>0</v>
      </c>
      <c r="O107" s="128">
        <v>0</v>
      </c>
      <c r="P107" s="128">
        <v>0</v>
      </c>
      <c r="Q107" s="129">
        <v>0</v>
      </c>
      <c r="R107" s="192">
        <f t="shared" si="14"/>
        <v>0</v>
      </c>
      <c r="S107" s="193">
        <f t="shared" si="15"/>
        <v>0</v>
      </c>
      <c r="T107" s="194">
        <f>S107/24</f>
        <v>0</v>
      </c>
      <c r="U107" s="197">
        <f>T107*2</f>
        <v>0</v>
      </c>
      <c r="V107" s="198">
        <v>0</v>
      </c>
    </row>
    <row r="108" spans="1:22" ht="23.25">
      <c r="A108" s="4" t="s">
        <v>46</v>
      </c>
      <c r="B108" s="5" t="s">
        <v>12</v>
      </c>
      <c r="C108" s="136">
        <v>0</v>
      </c>
      <c r="D108" s="136">
        <v>0</v>
      </c>
      <c r="E108" s="128">
        <v>0</v>
      </c>
      <c r="F108" s="128">
        <v>0</v>
      </c>
      <c r="G108" s="132">
        <v>0</v>
      </c>
      <c r="H108" s="138">
        <v>130</v>
      </c>
      <c r="I108" s="136">
        <v>290</v>
      </c>
      <c r="J108" s="134">
        <v>16.11111111111111</v>
      </c>
      <c r="K108" s="128">
        <v>0</v>
      </c>
      <c r="L108" s="132">
        <v>16.11111111111111</v>
      </c>
      <c r="M108" s="156">
        <v>110</v>
      </c>
      <c r="N108" s="157">
        <v>284</v>
      </c>
      <c r="O108" s="134">
        <v>15.777777777777779</v>
      </c>
      <c r="P108" s="128">
        <v>0</v>
      </c>
      <c r="Q108" s="129">
        <v>15.777777777777779</v>
      </c>
      <c r="R108" s="192">
        <f t="shared" si="14"/>
        <v>240</v>
      </c>
      <c r="S108" s="193">
        <f t="shared" si="15"/>
        <v>574</v>
      </c>
      <c r="T108" s="194">
        <f>S108/36</f>
        <v>15.944444444444445</v>
      </c>
      <c r="U108" s="195" t="s">
        <v>13</v>
      </c>
      <c r="V108" s="196">
        <f>SUM(T108,U109:U110)</f>
        <v>15.944444444444445</v>
      </c>
    </row>
    <row r="109" spans="1:22" ht="23.25">
      <c r="A109" s="7"/>
      <c r="B109" s="5" t="s">
        <v>14</v>
      </c>
      <c r="C109" s="136">
        <v>0</v>
      </c>
      <c r="D109" s="136">
        <v>0</v>
      </c>
      <c r="E109" s="128">
        <v>0</v>
      </c>
      <c r="F109" s="128">
        <v>0</v>
      </c>
      <c r="G109" s="132">
        <v>0</v>
      </c>
      <c r="H109" s="138">
        <v>0</v>
      </c>
      <c r="I109" s="136">
        <v>0</v>
      </c>
      <c r="J109" s="128">
        <v>0</v>
      </c>
      <c r="K109" s="128">
        <v>0</v>
      </c>
      <c r="L109" s="132">
        <v>0</v>
      </c>
      <c r="M109" s="138">
        <v>0</v>
      </c>
      <c r="N109" s="136">
        <v>0</v>
      </c>
      <c r="O109" s="128">
        <v>0</v>
      </c>
      <c r="P109" s="128">
        <v>0</v>
      </c>
      <c r="Q109" s="129">
        <v>0</v>
      </c>
      <c r="R109" s="192">
        <f t="shared" si="14"/>
        <v>0</v>
      </c>
      <c r="S109" s="193">
        <f t="shared" si="15"/>
        <v>0</v>
      </c>
      <c r="T109" s="194">
        <f>S109/24</f>
        <v>0</v>
      </c>
      <c r="U109" s="197">
        <f>T109*2</f>
        <v>0</v>
      </c>
      <c r="V109" s="198">
        <v>0</v>
      </c>
    </row>
    <row r="110" spans="1:22" ht="23.25">
      <c r="A110" s="7"/>
      <c r="B110" s="5" t="s">
        <v>15</v>
      </c>
      <c r="C110" s="136">
        <v>0</v>
      </c>
      <c r="D110" s="136">
        <v>0</v>
      </c>
      <c r="E110" s="128">
        <v>0</v>
      </c>
      <c r="F110" s="128">
        <v>0</v>
      </c>
      <c r="G110" s="132">
        <v>0</v>
      </c>
      <c r="H110" s="138">
        <v>0</v>
      </c>
      <c r="I110" s="136">
        <v>0</v>
      </c>
      <c r="J110" s="128">
        <v>0</v>
      </c>
      <c r="K110" s="128">
        <v>0</v>
      </c>
      <c r="L110" s="132">
        <v>0</v>
      </c>
      <c r="M110" s="138">
        <v>0</v>
      </c>
      <c r="N110" s="136">
        <v>0</v>
      </c>
      <c r="O110" s="128">
        <v>0</v>
      </c>
      <c r="P110" s="128">
        <v>0</v>
      </c>
      <c r="Q110" s="129">
        <v>0</v>
      </c>
      <c r="R110" s="192">
        <f t="shared" si="14"/>
        <v>0</v>
      </c>
      <c r="S110" s="193">
        <f t="shared" si="15"/>
        <v>0</v>
      </c>
      <c r="T110" s="194">
        <f>S110/24</f>
        <v>0</v>
      </c>
      <c r="U110" s="197">
        <f>T110*2</f>
        <v>0</v>
      </c>
      <c r="V110" s="198">
        <v>0</v>
      </c>
    </row>
    <row r="111" spans="1:22" ht="23.25">
      <c r="A111" s="4" t="s">
        <v>47</v>
      </c>
      <c r="B111" s="5" t="s">
        <v>12</v>
      </c>
      <c r="C111" s="157">
        <v>349</v>
      </c>
      <c r="D111" s="157">
        <v>735</v>
      </c>
      <c r="E111" s="134">
        <v>40.833333333333336</v>
      </c>
      <c r="F111" s="128">
        <v>0</v>
      </c>
      <c r="G111" s="132">
        <v>96.67333333333335</v>
      </c>
      <c r="H111" s="138">
        <v>1117</v>
      </c>
      <c r="I111" s="136">
        <v>2719</v>
      </c>
      <c r="J111" s="134">
        <v>151.05555555555554</v>
      </c>
      <c r="K111" s="128">
        <v>0</v>
      </c>
      <c r="L111" s="132">
        <v>151.05555555555554</v>
      </c>
      <c r="M111" s="156">
        <v>626</v>
      </c>
      <c r="N111" s="157">
        <v>1508</v>
      </c>
      <c r="O111" s="134">
        <v>83.77777777777777</v>
      </c>
      <c r="P111" s="128">
        <v>0</v>
      </c>
      <c r="Q111" s="129">
        <v>83.77777777777777</v>
      </c>
      <c r="R111" s="192">
        <f t="shared" si="14"/>
        <v>2092</v>
      </c>
      <c r="S111" s="193">
        <f t="shared" si="15"/>
        <v>4962</v>
      </c>
      <c r="T111" s="194">
        <f>S111/36</f>
        <v>137.83333333333334</v>
      </c>
      <c r="U111" s="195" t="s">
        <v>13</v>
      </c>
      <c r="V111" s="196">
        <f>SUM(T111,U112:U113)</f>
        <v>165.75</v>
      </c>
    </row>
    <row r="112" spans="1:22" ht="23.25">
      <c r="A112" s="7"/>
      <c r="B112" s="5" t="s">
        <v>14</v>
      </c>
      <c r="C112" s="157">
        <v>118</v>
      </c>
      <c r="D112" s="157">
        <v>335</v>
      </c>
      <c r="E112" s="128">
        <v>27.92</v>
      </c>
      <c r="F112" s="128">
        <v>55.84</v>
      </c>
      <c r="G112" s="132">
        <v>0</v>
      </c>
      <c r="H112" s="138">
        <v>0</v>
      </c>
      <c r="I112" s="136">
        <v>0</v>
      </c>
      <c r="J112" s="128">
        <v>0</v>
      </c>
      <c r="K112" s="128">
        <v>0</v>
      </c>
      <c r="L112" s="132">
        <v>0</v>
      </c>
      <c r="M112" s="138">
        <v>0</v>
      </c>
      <c r="N112" s="136">
        <v>0</v>
      </c>
      <c r="O112" s="128">
        <v>0</v>
      </c>
      <c r="P112" s="128">
        <v>0</v>
      </c>
      <c r="Q112" s="129">
        <v>0</v>
      </c>
      <c r="R112" s="192">
        <f t="shared" si="14"/>
        <v>118</v>
      </c>
      <c r="S112" s="193">
        <f t="shared" si="15"/>
        <v>335</v>
      </c>
      <c r="T112" s="194">
        <f>S112/24</f>
        <v>13.958333333333334</v>
      </c>
      <c r="U112" s="197">
        <f>T112*2</f>
        <v>27.916666666666668</v>
      </c>
      <c r="V112" s="198">
        <v>0</v>
      </c>
    </row>
    <row r="113" spans="1:22" ht="23.25">
      <c r="A113" s="7"/>
      <c r="B113" s="5" t="s">
        <v>15</v>
      </c>
      <c r="C113" s="136">
        <v>0</v>
      </c>
      <c r="D113" s="136">
        <v>0</v>
      </c>
      <c r="E113" s="128">
        <v>0</v>
      </c>
      <c r="F113" s="128">
        <v>0</v>
      </c>
      <c r="G113" s="132">
        <v>0</v>
      </c>
      <c r="H113" s="138">
        <v>0</v>
      </c>
      <c r="I113" s="136">
        <v>0</v>
      </c>
      <c r="J113" s="128">
        <v>0</v>
      </c>
      <c r="K113" s="128">
        <v>0</v>
      </c>
      <c r="L113" s="132">
        <v>0</v>
      </c>
      <c r="M113" s="138">
        <v>0</v>
      </c>
      <c r="N113" s="136">
        <v>0</v>
      </c>
      <c r="O113" s="128">
        <v>0</v>
      </c>
      <c r="P113" s="128">
        <v>0</v>
      </c>
      <c r="Q113" s="129">
        <v>0</v>
      </c>
      <c r="R113" s="192">
        <f t="shared" si="14"/>
        <v>0</v>
      </c>
      <c r="S113" s="193">
        <f t="shared" si="15"/>
        <v>0</v>
      </c>
      <c r="T113" s="194">
        <f>S113/24</f>
        <v>0</v>
      </c>
      <c r="U113" s="197">
        <f>T113*2</f>
        <v>0</v>
      </c>
      <c r="V113" s="198">
        <v>0</v>
      </c>
    </row>
    <row r="114" spans="1:22" ht="23.25">
      <c r="A114" s="4" t="s">
        <v>48</v>
      </c>
      <c r="B114" s="5" t="s">
        <v>12</v>
      </c>
      <c r="C114" s="157">
        <v>102</v>
      </c>
      <c r="D114" s="157">
        <v>203</v>
      </c>
      <c r="E114" s="134">
        <v>11.277777777777779</v>
      </c>
      <c r="F114" s="128">
        <v>0</v>
      </c>
      <c r="G114" s="132">
        <v>11.277777777777779</v>
      </c>
      <c r="H114" s="138">
        <v>48</v>
      </c>
      <c r="I114" s="136">
        <v>129</v>
      </c>
      <c r="J114" s="134">
        <v>7.166666666666667</v>
      </c>
      <c r="K114" s="128">
        <v>0</v>
      </c>
      <c r="L114" s="132">
        <v>7.166666666666667</v>
      </c>
      <c r="M114" s="156">
        <v>71</v>
      </c>
      <c r="N114" s="157">
        <v>165</v>
      </c>
      <c r="O114" s="134">
        <v>9.166666666666666</v>
      </c>
      <c r="P114" s="128">
        <v>0</v>
      </c>
      <c r="Q114" s="129">
        <v>9.166666666666666</v>
      </c>
      <c r="R114" s="192">
        <f t="shared" si="14"/>
        <v>221</v>
      </c>
      <c r="S114" s="193">
        <f t="shared" si="15"/>
        <v>497</v>
      </c>
      <c r="T114" s="194">
        <f>S114/36</f>
        <v>13.805555555555555</v>
      </c>
      <c r="U114" s="195" t="s">
        <v>13</v>
      </c>
      <c r="V114" s="196">
        <f>SUM(T114,U115:U116)</f>
        <v>13.805555555555555</v>
      </c>
    </row>
    <row r="115" spans="1:22" ht="23.25">
      <c r="A115" s="7"/>
      <c r="B115" s="5" t="s">
        <v>14</v>
      </c>
      <c r="C115" s="136">
        <v>0</v>
      </c>
      <c r="D115" s="136">
        <v>0</v>
      </c>
      <c r="E115" s="128">
        <v>0</v>
      </c>
      <c r="F115" s="128">
        <v>0</v>
      </c>
      <c r="G115" s="132">
        <v>0</v>
      </c>
      <c r="H115" s="138">
        <v>0</v>
      </c>
      <c r="I115" s="136">
        <v>0</v>
      </c>
      <c r="J115" s="128">
        <v>0</v>
      </c>
      <c r="K115" s="128">
        <v>0</v>
      </c>
      <c r="L115" s="132">
        <v>0</v>
      </c>
      <c r="M115" s="138">
        <v>0</v>
      </c>
      <c r="N115" s="136">
        <v>0</v>
      </c>
      <c r="O115" s="128">
        <v>0</v>
      </c>
      <c r="P115" s="128">
        <v>0</v>
      </c>
      <c r="Q115" s="129">
        <v>0</v>
      </c>
      <c r="R115" s="192">
        <f t="shared" si="14"/>
        <v>0</v>
      </c>
      <c r="S115" s="193">
        <f t="shared" si="15"/>
        <v>0</v>
      </c>
      <c r="T115" s="194">
        <f>S115/24</f>
        <v>0</v>
      </c>
      <c r="U115" s="197">
        <f>T115*2</f>
        <v>0</v>
      </c>
      <c r="V115" s="198">
        <v>0</v>
      </c>
    </row>
    <row r="116" spans="1:22" ht="23.25">
      <c r="A116" s="7"/>
      <c r="B116" s="5" t="s">
        <v>15</v>
      </c>
      <c r="C116" s="136">
        <v>0</v>
      </c>
      <c r="D116" s="136">
        <v>0</v>
      </c>
      <c r="E116" s="128">
        <v>0</v>
      </c>
      <c r="F116" s="128">
        <v>0</v>
      </c>
      <c r="G116" s="132">
        <v>0</v>
      </c>
      <c r="H116" s="138">
        <v>0</v>
      </c>
      <c r="I116" s="136">
        <v>0</v>
      </c>
      <c r="J116" s="128">
        <v>0</v>
      </c>
      <c r="K116" s="128">
        <v>0</v>
      </c>
      <c r="L116" s="132">
        <v>0</v>
      </c>
      <c r="M116" s="138">
        <v>0</v>
      </c>
      <c r="N116" s="136">
        <v>0</v>
      </c>
      <c r="O116" s="128">
        <v>0</v>
      </c>
      <c r="P116" s="128">
        <v>0</v>
      </c>
      <c r="Q116" s="129">
        <v>0</v>
      </c>
      <c r="R116" s="192">
        <f t="shared" si="14"/>
        <v>0</v>
      </c>
      <c r="S116" s="193">
        <f t="shared" si="15"/>
        <v>0</v>
      </c>
      <c r="T116" s="194">
        <f>S116/24</f>
        <v>0</v>
      </c>
      <c r="U116" s="197">
        <f>T116*2</f>
        <v>0</v>
      </c>
      <c r="V116" s="198">
        <v>0</v>
      </c>
    </row>
    <row r="117" spans="1:22" ht="23.25">
      <c r="A117" s="4" t="s">
        <v>49</v>
      </c>
      <c r="B117" s="5" t="s">
        <v>12</v>
      </c>
      <c r="C117" s="157">
        <v>31</v>
      </c>
      <c r="D117" s="157">
        <v>57</v>
      </c>
      <c r="E117" s="134">
        <v>3.1666666666666665</v>
      </c>
      <c r="F117" s="128">
        <v>0</v>
      </c>
      <c r="G117" s="132">
        <v>18.666666666666668</v>
      </c>
      <c r="H117" s="138">
        <v>1095</v>
      </c>
      <c r="I117" s="136">
        <v>2667</v>
      </c>
      <c r="J117" s="134">
        <v>148.16666666666666</v>
      </c>
      <c r="K117" s="128">
        <v>0</v>
      </c>
      <c r="L117" s="132">
        <v>148.16666666666666</v>
      </c>
      <c r="M117" s="156">
        <v>2070</v>
      </c>
      <c r="N117" s="157">
        <v>4682</v>
      </c>
      <c r="O117" s="134">
        <v>260.1111111111111</v>
      </c>
      <c r="P117" s="128">
        <v>0</v>
      </c>
      <c r="Q117" s="129">
        <v>263.4444444444444</v>
      </c>
      <c r="R117" s="192">
        <f t="shared" si="14"/>
        <v>3196</v>
      </c>
      <c r="S117" s="193">
        <f t="shared" si="15"/>
        <v>7406</v>
      </c>
      <c r="T117" s="194">
        <f>S117/36</f>
        <v>205.72222222222223</v>
      </c>
      <c r="U117" s="195" t="s">
        <v>13</v>
      </c>
      <c r="V117" s="196">
        <f>SUM(T117,U118:U119)</f>
        <v>215.13888888888889</v>
      </c>
    </row>
    <row r="118" spans="1:22" ht="23.25">
      <c r="A118" s="7"/>
      <c r="B118" s="5" t="s">
        <v>14</v>
      </c>
      <c r="C118" s="157">
        <v>31</v>
      </c>
      <c r="D118" s="157">
        <v>93</v>
      </c>
      <c r="E118" s="134">
        <v>7.75</v>
      </c>
      <c r="F118" s="128">
        <v>15.5</v>
      </c>
      <c r="G118" s="132">
        <v>0</v>
      </c>
      <c r="H118" s="138">
        <v>0</v>
      </c>
      <c r="I118" s="136">
        <v>0</v>
      </c>
      <c r="J118" s="128">
        <v>0</v>
      </c>
      <c r="K118" s="128">
        <v>0</v>
      </c>
      <c r="L118" s="132">
        <v>0</v>
      </c>
      <c r="M118" s="156">
        <v>10</v>
      </c>
      <c r="N118" s="157">
        <v>20</v>
      </c>
      <c r="O118" s="134">
        <v>1.6666666666666667</v>
      </c>
      <c r="P118" s="128">
        <v>3.3333333333333335</v>
      </c>
      <c r="Q118" s="129">
        <v>0</v>
      </c>
      <c r="R118" s="192">
        <f t="shared" si="14"/>
        <v>41</v>
      </c>
      <c r="S118" s="193">
        <f t="shared" si="15"/>
        <v>113</v>
      </c>
      <c r="T118" s="194">
        <f>S118/24</f>
        <v>4.708333333333333</v>
      </c>
      <c r="U118" s="197">
        <f>T118*2</f>
        <v>9.416666666666666</v>
      </c>
      <c r="V118" s="198">
        <v>0</v>
      </c>
    </row>
    <row r="119" spans="1:22" ht="23.25">
      <c r="A119" s="7"/>
      <c r="B119" s="5" t="s">
        <v>15</v>
      </c>
      <c r="C119" s="136">
        <v>0</v>
      </c>
      <c r="D119" s="136">
        <v>0</v>
      </c>
      <c r="E119" s="128">
        <v>0</v>
      </c>
      <c r="F119" s="128">
        <v>0</v>
      </c>
      <c r="G119" s="132">
        <v>0</v>
      </c>
      <c r="H119" s="138">
        <v>0</v>
      </c>
      <c r="I119" s="136">
        <v>0</v>
      </c>
      <c r="J119" s="128">
        <v>0</v>
      </c>
      <c r="K119" s="128">
        <v>0</v>
      </c>
      <c r="L119" s="132">
        <v>0</v>
      </c>
      <c r="M119" s="138">
        <v>0</v>
      </c>
      <c r="N119" s="136">
        <v>0</v>
      </c>
      <c r="O119" s="128">
        <v>0</v>
      </c>
      <c r="P119" s="128">
        <v>0</v>
      </c>
      <c r="Q119" s="129">
        <v>0</v>
      </c>
      <c r="R119" s="192">
        <f t="shared" si="14"/>
        <v>0</v>
      </c>
      <c r="S119" s="193">
        <f t="shared" si="15"/>
        <v>0</v>
      </c>
      <c r="T119" s="194">
        <f>S119/24</f>
        <v>0</v>
      </c>
      <c r="U119" s="197">
        <f>T119*2</f>
        <v>0</v>
      </c>
      <c r="V119" s="198">
        <v>0</v>
      </c>
    </row>
    <row r="120" spans="1:22" ht="23.25">
      <c r="A120" s="4" t="s">
        <v>50</v>
      </c>
      <c r="B120" s="5" t="s">
        <v>12</v>
      </c>
      <c r="C120" s="136">
        <v>0</v>
      </c>
      <c r="D120" s="136">
        <v>0</v>
      </c>
      <c r="E120" s="128">
        <v>0</v>
      </c>
      <c r="F120" s="128">
        <v>0</v>
      </c>
      <c r="G120" s="132">
        <v>0</v>
      </c>
      <c r="H120" s="138">
        <v>2</v>
      </c>
      <c r="I120" s="136">
        <v>6</v>
      </c>
      <c r="J120" s="134">
        <v>0.3333333333333333</v>
      </c>
      <c r="K120" s="128">
        <v>0</v>
      </c>
      <c r="L120" s="132">
        <v>0.3333333333333333</v>
      </c>
      <c r="M120" s="138">
        <v>0</v>
      </c>
      <c r="N120" s="136">
        <v>0</v>
      </c>
      <c r="O120" s="128">
        <v>0</v>
      </c>
      <c r="P120" s="128">
        <v>0</v>
      </c>
      <c r="Q120" s="129">
        <v>0</v>
      </c>
      <c r="R120" s="192">
        <f t="shared" si="14"/>
        <v>2</v>
      </c>
      <c r="S120" s="193">
        <f t="shared" si="15"/>
        <v>6</v>
      </c>
      <c r="T120" s="194">
        <f>S120/36</f>
        <v>0.16666666666666666</v>
      </c>
      <c r="U120" s="195" t="s">
        <v>13</v>
      </c>
      <c r="V120" s="196">
        <f>SUM(T120,U121:U122)</f>
        <v>0.16666666666666666</v>
      </c>
    </row>
    <row r="121" spans="1:22" ht="23.25">
      <c r="A121" s="7"/>
      <c r="B121" s="5" t="s">
        <v>14</v>
      </c>
      <c r="C121" s="136">
        <v>0</v>
      </c>
      <c r="D121" s="136">
        <v>0</v>
      </c>
      <c r="E121" s="128">
        <v>0</v>
      </c>
      <c r="F121" s="128">
        <v>0</v>
      </c>
      <c r="G121" s="132">
        <v>0</v>
      </c>
      <c r="H121" s="138">
        <v>0</v>
      </c>
      <c r="I121" s="136">
        <v>0</v>
      </c>
      <c r="J121" s="128">
        <v>0</v>
      </c>
      <c r="K121" s="128">
        <v>0</v>
      </c>
      <c r="L121" s="132">
        <v>0</v>
      </c>
      <c r="M121" s="138">
        <v>0</v>
      </c>
      <c r="N121" s="136">
        <v>0</v>
      </c>
      <c r="O121" s="128">
        <v>0</v>
      </c>
      <c r="P121" s="128">
        <v>0</v>
      </c>
      <c r="Q121" s="129">
        <v>0</v>
      </c>
      <c r="R121" s="192">
        <f t="shared" si="14"/>
        <v>0</v>
      </c>
      <c r="S121" s="193">
        <f t="shared" si="15"/>
        <v>0</v>
      </c>
      <c r="T121" s="194">
        <f>S121/24</f>
        <v>0</v>
      </c>
      <c r="U121" s="197">
        <f>T121*2</f>
        <v>0</v>
      </c>
      <c r="V121" s="198">
        <v>0</v>
      </c>
    </row>
    <row r="122" spans="1:22" ht="23.25">
      <c r="A122" s="7"/>
      <c r="B122" s="5" t="s">
        <v>15</v>
      </c>
      <c r="C122" s="136">
        <v>0</v>
      </c>
      <c r="D122" s="136">
        <v>0</v>
      </c>
      <c r="E122" s="128">
        <v>0</v>
      </c>
      <c r="F122" s="128">
        <v>0</v>
      </c>
      <c r="G122" s="132">
        <v>0</v>
      </c>
      <c r="H122" s="138">
        <v>0</v>
      </c>
      <c r="I122" s="136">
        <v>0</v>
      </c>
      <c r="J122" s="128">
        <v>0</v>
      </c>
      <c r="K122" s="128">
        <v>0</v>
      </c>
      <c r="L122" s="132">
        <v>0</v>
      </c>
      <c r="M122" s="138">
        <v>0</v>
      </c>
      <c r="N122" s="136">
        <v>0</v>
      </c>
      <c r="O122" s="128">
        <v>0</v>
      </c>
      <c r="P122" s="128">
        <v>0</v>
      </c>
      <c r="Q122" s="129">
        <v>0</v>
      </c>
      <c r="R122" s="192">
        <f t="shared" si="14"/>
        <v>0</v>
      </c>
      <c r="S122" s="193">
        <f t="shared" si="15"/>
        <v>0</v>
      </c>
      <c r="T122" s="194">
        <f>S122/24</f>
        <v>0</v>
      </c>
      <c r="U122" s="197">
        <f>T122*2</f>
        <v>0</v>
      </c>
      <c r="V122" s="198">
        <v>0</v>
      </c>
    </row>
    <row r="123" spans="1:22" ht="23.25">
      <c r="A123" s="4" t="s">
        <v>51</v>
      </c>
      <c r="B123" s="5" t="s">
        <v>12</v>
      </c>
      <c r="C123" s="136">
        <v>0</v>
      </c>
      <c r="D123" s="136">
        <v>0</v>
      </c>
      <c r="E123" s="128">
        <v>0</v>
      </c>
      <c r="F123" s="128">
        <v>0</v>
      </c>
      <c r="G123" s="132">
        <v>0</v>
      </c>
      <c r="H123" s="138">
        <v>167</v>
      </c>
      <c r="I123" s="136">
        <v>466</v>
      </c>
      <c r="J123" s="134">
        <v>25.88888888888889</v>
      </c>
      <c r="K123" s="128">
        <v>0</v>
      </c>
      <c r="L123" s="132">
        <v>25.88888888888889</v>
      </c>
      <c r="M123" s="156">
        <v>201</v>
      </c>
      <c r="N123" s="157">
        <v>492</v>
      </c>
      <c r="O123" s="134">
        <v>27.333333333333332</v>
      </c>
      <c r="P123" s="128">
        <v>0</v>
      </c>
      <c r="Q123" s="129">
        <v>27.333333333333332</v>
      </c>
      <c r="R123" s="192">
        <f t="shared" si="14"/>
        <v>368</v>
      </c>
      <c r="S123" s="193">
        <f t="shared" si="15"/>
        <v>958</v>
      </c>
      <c r="T123" s="194">
        <f>S123/36</f>
        <v>26.61111111111111</v>
      </c>
      <c r="U123" s="195" t="s">
        <v>13</v>
      </c>
      <c r="V123" s="196">
        <f>SUM(T123,U124:U125)</f>
        <v>26.61111111111111</v>
      </c>
    </row>
    <row r="124" spans="1:22" ht="23.25">
      <c r="A124" s="7"/>
      <c r="B124" s="5" t="s">
        <v>14</v>
      </c>
      <c r="C124" s="136">
        <v>0</v>
      </c>
      <c r="D124" s="136">
        <v>0</v>
      </c>
      <c r="E124" s="128">
        <v>0</v>
      </c>
      <c r="F124" s="128">
        <v>0</v>
      </c>
      <c r="G124" s="132">
        <v>0</v>
      </c>
      <c r="H124" s="138">
        <v>0</v>
      </c>
      <c r="I124" s="136">
        <v>0</v>
      </c>
      <c r="J124" s="128">
        <v>0</v>
      </c>
      <c r="K124" s="128">
        <v>0</v>
      </c>
      <c r="L124" s="132">
        <v>0</v>
      </c>
      <c r="M124" s="138">
        <v>0</v>
      </c>
      <c r="N124" s="136">
        <v>0</v>
      </c>
      <c r="O124" s="128">
        <v>0</v>
      </c>
      <c r="P124" s="128">
        <v>0</v>
      </c>
      <c r="Q124" s="129">
        <v>0</v>
      </c>
      <c r="R124" s="192">
        <f t="shared" si="14"/>
        <v>0</v>
      </c>
      <c r="S124" s="193">
        <f t="shared" si="15"/>
        <v>0</v>
      </c>
      <c r="T124" s="194">
        <f>S124/24</f>
        <v>0</v>
      </c>
      <c r="U124" s="197">
        <f>T124*2</f>
        <v>0</v>
      </c>
      <c r="V124" s="198">
        <v>0</v>
      </c>
    </row>
    <row r="125" spans="1:22" ht="23.25">
      <c r="A125" s="7"/>
      <c r="B125" s="5" t="s">
        <v>15</v>
      </c>
      <c r="C125" s="136">
        <v>0</v>
      </c>
      <c r="D125" s="136">
        <v>0</v>
      </c>
      <c r="E125" s="128">
        <v>0</v>
      </c>
      <c r="F125" s="128">
        <v>0</v>
      </c>
      <c r="G125" s="132">
        <v>0</v>
      </c>
      <c r="H125" s="138">
        <v>0</v>
      </c>
      <c r="I125" s="136">
        <v>0</v>
      </c>
      <c r="J125" s="128">
        <v>0</v>
      </c>
      <c r="K125" s="128">
        <v>0</v>
      </c>
      <c r="L125" s="132">
        <v>0</v>
      </c>
      <c r="M125" s="138">
        <v>0</v>
      </c>
      <c r="N125" s="136">
        <v>0</v>
      </c>
      <c r="O125" s="128">
        <v>0</v>
      </c>
      <c r="P125" s="128">
        <v>0</v>
      </c>
      <c r="Q125" s="129">
        <v>0</v>
      </c>
      <c r="R125" s="192">
        <f t="shared" si="14"/>
        <v>0</v>
      </c>
      <c r="S125" s="193">
        <f t="shared" si="15"/>
        <v>0</v>
      </c>
      <c r="T125" s="194">
        <f>S125/24</f>
        <v>0</v>
      </c>
      <c r="U125" s="197">
        <f>T125*2</f>
        <v>0</v>
      </c>
      <c r="V125" s="198">
        <v>0</v>
      </c>
    </row>
    <row r="126" spans="1:22" ht="23.25">
      <c r="A126" s="12" t="s">
        <v>21</v>
      </c>
      <c r="B126" s="5" t="s">
        <v>12</v>
      </c>
      <c r="C126" s="136">
        <v>1673</v>
      </c>
      <c r="D126" s="136">
        <v>4275</v>
      </c>
      <c r="E126" s="128">
        <v>237.49999999999997</v>
      </c>
      <c r="F126" s="128">
        <v>0</v>
      </c>
      <c r="G126" s="132">
        <v>512.0133333333333</v>
      </c>
      <c r="H126" s="138">
        <v>7835</v>
      </c>
      <c r="I126" s="136">
        <v>18905</v>
      </c>
      <c r="J126" s="128">
        <v>1050.2777777777776</v>
      </c>
      <c r="K126" s="128">
        <v>0</v>
      </c>
      <c r="L126" s="132">
        <v>1080.2777777777776</v>
      </c>
      <c r="M126" s="138">
        <v>8110</v>
      </c>
      <c r="N126" s="136">
        <v>18200</v>
      </c>
      <c r="O126" s="128">
        <v>1011.1111111111111</v>
      </c>
      <c r="P126" s="128">
        <v>0</v>
      </c>
      <c r="Q126" s="129">
        <v>1041.4444444444443</v>
      </c>
      <c r="R126" s="192">
        <f t="shared" si="14"/>
        <v>17618</v>
      </c>
      <c r="S126" s="193">
        <f t="shared" si="15"/>
        <v>41380</v>
      </c>
      <c r="T126" s="194">
        <f>S126/36</f>
        <v>1149.4444444444443</v>
      </c>
      <c r="U126" s="195" t="s">
        <v>13</v>
      </c>
      <c r="V126" s="196">
        <f>SUM(T126,U127:U128)</f>
        <v>1316.861111111111</v>
      </c>
    </row>
    <row r="127" spans="1:22" ht="23.25">
      <c r="A127" s="7"/>
      <c r="B127" s="5" t="s">
        <v>14</v>
      </c>
      <c r="C127" s="136">
        <v>612</v>
      </c>
      <c r="D127" s="136">
        <v>1647</v>
      </c>
      <c r="E127" s="128">
        <v>137.25666666666666</v>
      </c>
      <c r="F127" s="128">
        <v>274.5133333333333</v>
      </c>
      <c r="G127" s="132">
        <v>0</v>
      </c>
      <c r="H127" s="138">
        <v>70</v>
      </c>
      <c r="I127" s="136">
        <v>180</v>
      </c>
      <c r="J127" s="128">
        <v>15</v>
      </c>
      <c r="K127" s="128">
        <v>30</v>
      </c>
      <c r="L127" s="132">
        <v>0</v>
      </c>
      <c r="M127" s="138">
        <v>61</v>
      </c>
      <c r="N127" s="136">
        <v>182</v>
      </c>
      <c r="O127" s="128">
        <v>15.166666666666666</v>
      </c>
      <c r="P127" s="128">
        <v>30.333333333333332</v>
      </c>
      <c r="Q127" s="129">
        <v>0</v>
      </c>
      <c r="R127" s="192">
        <f t="shared" si="14"/>
        <v>743</v>
      </c>
      <c r="S127" s="193">
        <f t="shared" si="15"/>
        <v>2009</v>
      </c>
      <c r="T127" s="194">
        <f>S127/24</f>
        <v>83.70833333333333</v>
      </c>
      <c r="U127" s="197">
        <f>T127*2</f>
        <v>167.41666666666666</v>
      </c>
      <c r="V127" s="198">
        <v>0</v>
      </c>
    </row>
    <row r="128" spans="1:22" ht="24" thickBot="1">
      <c r="A128" s="8"/>
      <c r="B128" s="9" t="s">
        <v>15</v>
      </c>
      <c r="C128" s="135">
        <v>0</v>
      </c>
      <c r="D128" s="135">
        <v>0</v>
      </c>
      <c r="E128" s="130">
        <v>0</v>
      </c>
      <c r="F128" s="130">
        <v>0</v>
      </c>
      <c r="G128" s="133">
        <v>0</v>
      </c>
      <c r="H128" s="137">
        <v>0</v>
      </c>
      <c r="I128" s="135">
        <v>0</v>
      </c>
      <c r="J128" s="130">
        <v>0</v>
      </c>
      <c r="K128" s="130">
        <v>0</v>
      </c>
      <c r="L128" s="133">
        <v>0</v>
      </c>
      <c r="M128" s="137">
        <v>0</v>
      </c>
      <c r="N128" s="135">
        <v>0</v>
      </c>
      <c r="O128" s="130">
        <v>0</v>
      </c>
      <c r="P128" s="130">
        <v>0</v>
      </c>
      <c r="Q128" s="131">
        <v>0</v>
      </c>
      <c r="R128" s="199">
        <f t="shared" si="14"/>
        <v>0</v>
      </c>
      <c r="S128" s="200">
        <f t="shared" si="15"/>
        <v>0</v>
      </c>
      <c r="T128" s="201">
        <f>S128/24</f>
        <v>0</v>
      </c>
      <c r="U128" s="202">
        <f>T128*2</f>
        <v>0</v>
      </c>
      <c r="V128" s="203">
        <v>0</v>
      </c>
    </row>
    <row r="129" spans="1:22" ht="23.25">
      <c r="A129" s="10" t="s">
        <v>52</v>
      </c>
      <c r="B129" s="11"/>
      <c r="C129" s="158"/>
      <c r="D129" s="158"/>
      <c r="E129" s="159"/>
      <c r="F129" s="159"/>
      <c r="G129" s="160"/>
      <c r="H129" s="161"/>
      <c r="I129" s="158"/>
      <c r="J129" s="159"/>
      <c r="K129" s="159"/>
      <c r="L129" s="160"/>
      <c r="M129" s="161"/>
      <c r="N129" s="158"/>
      <c r="O129" s="159"/>
      <c r="P129" s="159"/>
      <c r="Q129" s="168"/>
      <c r="R129" s="213"/>
      <c r="S129" s="214"/>
      <c r="T129" s="206"/>
      <c r="U129" s="206"/>
      <c r="V129" s="215"/>
    </row>
    <row r="130" spans="1:22" ht="23.25">
      <c r="A130" s="4" t="s">
        <v>52</v>
      </c>
      <c r="B130" s="5" t="s">
        <v>12</v>
      </c>
      <c r="C130" s="157">
        <v>299</v>
      </c>
      <c r="D130" s="157">
        <v>531</v>
      </c>
      <c r="E130" s="134">
        <v>29.5</v>
      </c>
      <c r="F130" s="128">
        <v>0</v>
      </c>
      <c r="G130" s="132">
        <v>29.5</v>
      </c>
      <c r="H130" s="138">
        <v>2504</v>
      </c>
      <c r="I130" s="136">
        <v>2504</v>
      </c>
      <c r="J130" s="134">
        <v>139.11111111111111</v>
      </c>
      <c r="K130" s="128">
        <v>0</v>
      </c>
      <c r="L130" s="132">
        <v>139.11111111111111</v>
      </c>
      <c r="M130" s="138">
        <v>718</v>
      </c>
      <c r="N130" s="136">
        <v>868</v>
      </c>
      <c r="O130" s="134">
        <v>48.22222222222222</v>
      </c>
      <c r="P130" s="128"/>
      <c r="Q130" s="129">
        <v>49.72222222222222</v>
      </c>
      <c r="R130" s="192">
        <f aca="true" t="shared" si="16" ref="R130:S132">SUM(C130,H130,M130)</f>
        <v>3521</v>
      </c>
      <c r="S130" s="193">
        <f t="shared" si="16"/>
        <v>3903</v>
      </c>
      <c r="T130" s="194">
        <f>S130/36</f>
        <v>108.41666666666667</v>
      </c>
      <c r="U130" s="195" t="s">
        <v>13</v>
      </c>
      <c r="V130" s="196">
        <f>SUM(T130,U131:U132)</f>
        <v>109.16666666666667</v>
      </c>
    </row>
    <row r="131" spans="1:22" ht="23.25">
      <c r="A131" s="7"/>
      <c r="B131" s="5" t="s">
        <v>14</v>
      </c>
      <c r="C131" s="136">
        <v>0</v>
      </c>
      <c r="D131" s="136">
        <v>0</v>
      </c>
      <c r="E131" s="128">
        <v>0</v>
      </c>
      <c r="F131" s="128">
        <v>0</v>
      </c>
      <c r="G131" s="132">
        <v>0</v>
      </c>
      <c r="H131" s="138">
        <v>0</v>
      </c>
      <c r="I131" s="136">
        <v>0</v>
      </c>
      <c r="J131" s="128">
        <v>0</v>
      </c>
      <c r="K131" s="128">
        <v>0</v>
      </c>
      <c r="L131" s="132">
        <v>0</v>
      </c>
      <c r="M131" s="156">
        <v>6</v>
      </c>
      <c r="N131" s="157">
        <v>18</v>
      </c>
      <c r="O131" s="134">
        <v>1.5</v>
      </c>
      <c r="P131" s="128">
        <v>1.5</v>
      </c>
      <c r="Q131" s="129"/>
      <c r="R131" s="192">
        <f t="shared" si="16"/>
        <v>6</v>
      </c>
      <c r="S131" s="193">
        <f t="shared" si="16"/>
        <v>18</v>
      </c>
      <c r="T131" s="194">
        <f>S131/24</f>
        <v>0.75</v>
      </c>
      <c r="U131" s="197">
        <f>T131*1</f>
        <v>0.75</v>
      </c>
      <c r="V131" s="198">
        <v>0</v>
      </c>
    </row>
    <row r="132" spans="1:22" ht="24" thickBot="1">
      <c r="A132" s="8"/>
      <c r="B132" s="9" t="s">
        <v>15</v>
      </c>
      <c r="C132" s="135">
        <v>0</v>
      </c>
      <c r="D132" s="135">
        <v>0</v>
      </c>
      <c r="E132" s="130">
        <v>0</v>
      </c>
      <c r="F132" s="130">
        <v>0</v>
      </c>
      <c r="G132" s="133">
        <v>0</v>
      </c>
      <c r="H132" s="137">
        <v>0</v>
      </c>
      <c r="I132" s="135">
        <v>0</v>
      </c>
      <c r="J132" s="130">
        <v>0</v>
      </c>
      <c r="K132" s="130">
        <v>0</v>
      </c>
      <c r="L132" s="133">
        <v>0</v>
      </c>
      <c r="M132" s="137">
        <v>0</v>
      </c>
      <c r="N132" s="135">
        <v>0</v>
      </c>
      <c r="O132" s="130">
        <v>0</v>
      </c>
      <c r="P132" s="130">
        <v>0</v>
      </c>
      <c r="Q132" s="131">
        <v>0</v>
      </c>
      <c r="R132" s="199">
        <f t="shared" si="16"/>
        <v>0</v>
      </c>
      <c r="S132" s="200">
        <f t="shared" si="16"/>
        <v>0</v>
      </c>
      <c r="T132" s="201">
        <f>S132/24</f>
        <v>0</v>
      </c>
      <c r="U132" s="202">
        <f>T132*2</f>
        <v>0</v>
      </c>
      <c r="V132" s="203">
        <v>0</v>
      </c>
    </row>
    <row r="133" spans="1:22" ht="23.25">
      <c r="A133" s="10" t="s">
        <v>53</v>
      </c>
      <c r="B133" s="11"/>
      <c r="C133" s="158"/>
      <c r="D133" s="158"/>
      <c r="E133" s="159"/>
      <c r="F133" s="159"/>
      <c r="G133" s="160"/>
      <c r="H133" s="161"/>
      <c r="I133" s="158"/>
      <c r="J133" s="159"/>
      <c r="K133" s="159"/>
      <c r="L133" s="160"/>
      <c r="M133" s="162"/>
      <c r="N133" s="163"/>
      <c r="O133" s="159"/>
      <c r="P133" s="164"/>
      <c r="Q133" s="165"/>
      <c r="R133" s="204"/>
      <c r="S133" s="205"/>
      <c r="T133" s="206"/>
      <c r="U133" s="207"/>
      <c r="V133" s="208"/>
    </row>
    <row r="134" spans="1:22" ht="23.25">
      <c r="A134" s="4" t="s">
        <v>13</v>
      </c>
      <c r="B134" s="5" t="s">
        <v>12</v>
      </c>
      <c r="C134" s="136">
        <v>0</v>
      </c>
      <c r="D134" s="136">
        <v>0</v>
      </c>
      <c r="E134" s="128">
        <v>0</v>
      </c>
      <c r="F134" s="128">
        <v>0</v>
      </c>
      <c r="G134" s="132">
        <v>0</v>
      </c>
      <c r="H134" s="138">
        <v>118</v>
      </c>
      <c r="I134" s="136">
        <v>354</v>
      </c>
      <c r="J134" s="134">
        <v>19.666666666666668</v>
      </c>
      <c r="K134" s="128">
        <v>0</v>
      </c>
      <c r="L134" s="132">
        <v>48.16666666666667</v>
      </c>
      <c r="M134" s="156">
        <v>172</v>
      </c>
      <c r="N134" s="157">
        <v>516</v>
      </c>
      <c r="O134" s="134">
        <v>28.666666666666668</v>
      </c>
      <c r="P134" s="128">
        <v>0</v>
      </c>
      <c r="Q134" s="129">
        <v>63.83333333333333</v>
      </c>
      <c r="R134" s="192">
        <f aca="true" t="shared" si="17" ref="R134:R160">SUM(C134,H134,M134)</f>
        <v>290</v>
      </c>
      <c r="S134" s="193">
        <f aca="true" t="shared" si="18" ref="S134:S160">SUM(D134,I134,N134)</f>
        <v>870</v>
      </c>
      <c r="T134" s="194">
        <f>S134/36</f>
        <v>24.166666666666668</v>
      </c>
      <c r="U134" s="195" t="s">
        <v>13</v>
      </c>
      <c r="V134" s="196">
        <f>SUM(T134,U135:U136)</f>
        <v>56</v>
      </c>
    </row>
    <row r="135" spans="1:22" ht="23.25">
      <c r="A135" s="7"/>
      <c r="B135" s="5" t="s">
        <v>14</v>
      </c>
      <c r="C135" s="136">
        <v>0</v>
      </c>
      <c r="D135" s="136">
        <v>0</v>
      </c>
      <c r="E135" s="128">
        <v>0</v>
      </c>
      <c r="F135" s="128">
        <v>0</v>
      </c>
      <c r="G135" s="132">
        <v>0</v>
      </c>
      <c r="H135" s="138">
        <v>57</v>
      </c>
      <c r="I135" s="136">
        <v>171</v>
      </c>
      <c r="J135" s="134">
        <v>14.25</v>
      </c>
      <c r="K135" s="134">
        <v>28.5</v>
      </c>
      <c r="L135" s="132">
        <v>0</v>
      </c>
      <c r="M135" s="156">
        <v>75</v>
      </c>
      <c r="N135" s="157">
        <v>211</v>
      </c>
      <c r="O135" s="134">
        <v>17.583333333333332</v>
      </c>
      <c r="P135" s="128">
        <v>35.166666666666664</v>
      </c>
      <c r="Q135" s="129">
        <v>0</v>
      </c>
      <c r="R135" s="192">
        <f t="shared" si="17"/>
        <v>132</v>
      </c>
      <c r="S135" s="193">
        <f t="shared" si="18"/>
        <v>382</v>
      </c>
      <c r="T135" s="194">
        <f>S135/24</f>
        <v>15.916666666666666</v>
      </c>
      <c r="U135" s="197">
        <f>T135*2</f>
        <v>31.833333333333332</v>
      </c>
      <c r="V135" s="198">
        <v>0</v>
      </c>
    </row>
    <row r="136" spans="1:22" ht="23.25">
      <c r="A136" s="7"/>
      <c r="B136" s="5" t="s">
        <v>15</v>
      </c>
      <c r="C136" s="136">
        <v>0</v>
      </c>
      <c r="D136" s="136">
        <v>0</v>
      </c>
      <c r="E136" s="128">
        <v>0</v>
      </c>
      <c r="F136" s="128">
        <v>0</v>
      </c>
      <c r="G136" s="132">
        <v>0</v>
      </c>
      <c r="H136" s="138">
        <v>0</v>
      </c>
      <c r="I136" s="136">
        <v>0</v>
      </c>
      <c r="J136" s="128">
        <v>0</v>
      </c>
      <c r="K136" s="128">
        <v>0</v>
      </c>
      <c r="L136" s="132">
        <v>0</v>
      </c>
      <c r="M136" s="138">
        <v>0</v>
      </c>
      <c r="N136" s="136">
        <v>0</v>
      </c>
      <c r="O136" s="128">
        <v>0</v>
      </c>
      <c r="P136" s="128">
        <v>0</v>
      </c>
      <c r="Q136" s="129">
        <v>0</v>
      </c>
      <c r="R136" s="192">
        <f t="shared" si="17"/>
        <v>0</v>
      </c>
      <c r="S136" s="193">
        <f t="shared" si="18"/>
        <v>0</v>
      </c>
      <c r="T136" s="194">
        <f>S136/24</f>
        <v>0</v>
      </c>
      <c r="U136" s="197">
        <f>T136*2</f>
        <v>0</v>
      </c>
      <c r="V136" s="198">
        <v>0</v>
      </c>
    </row>
    <row r="137" spans="1:22" ht="23.25">
      <c r="A137" s="4" t="s">
        <v>19</v>
      </c>
      <c r="B137" s="5" t="s">
        <v>12</v>
      </c>
      <c r="C137" s="136">
        <v>0</v>
      </c>
      <c r="D137" s="136">
        <v>0</v>
      </c>
      <c r="E137" s="128">
        <v>0</v>
      </c>
      <c r="F137" s="128">
        <v>0</v>
      </c>
      <c r="G137" s="132">
        <v>0</v>
      </c>
      <c r="H137" s="138">
        <v>18</v>
      </c>
      <c r="I137" s="136">
        <v>54</v>
      </c>
      <c r="J137" s="134">
        <v>3</v>
      </c>
      <c r="K137" s="128">
        <v>0</v>
      </c>
      <c r="L137" s="132">
        <v>3</v>
      </c>
      <c r="M137" s="138">
        <v>0</v>
      </c>
      <c r="N137" s="136">
        <v>0</v>
      </c>
      <c r="O137" s="128">
        <v>0</v>
      </c>
      <c r="P137" s="128">
        <v>0</v>
      </c>
      <c r="Q137" s="129">
        <v>0</v>
      </c>
      <c r="R137" s="192">
        <f t="shared" si="17"/>
        <v>18</v>
      </c>
      <c r="S137" s="193">
        <f t="shared" si="18"/>
        <v>54</v>
      </c>
      <c r="T137" s="194">
        <f>S137/36</f>
        <v>1.5</v>
      </c>
      <c r="U137" s="195" t="s">
        <v>13</v>
      </c>
      <c r="V137" s="196">
        <f>SUM(T137,U138:U139)</f>
        <v>1.5</v>
      </c>
    </row>
    <row r="138" spans="1:22" ht="23.25">
      <c r="A138" s="7"/>
      <c r="B138" s="5" t="s">
        <v>14</v>
      </c>
      <c r="C138" s="136">
        <v>0</v>
      </c>
      <c r="D138" s="136">
        <v>0</v>
      </c>
      <c r="E138" s="128">
        <v>0</v>
      </c>
      <c r="F138" s="128">
        <v>0</v>
      </c>
      <c r="G138" s="132">
        <v>0</v>
      </c>
      <c r="H138" s="138">
        <v>0</v>
      </c>
      <c r="I138" s="136">
        <v>0</v>
      </c>
      <c r="J138" s="128">
        <v>0</v>
      </c>
      <c r="K138" s="128">
        <v>0</v>
      </c>
      <c r="L138" s="132">
        <v>0</v>
      </c>
      <c r="M138" s="138">
        <v>0</v>
      </c>
      <c r="N138" s="136">
        <v>0</v>
      </c>
      <c r="O138" s="128">
        <v>0</v>
      </c>
      <c r="P138" s="128">
        <v>0</v>
      </c>
      <c r="Q138" s="129">
        <v>0</v>
      </c>
      <c r="R138" s="192">
        <f t="shared" si="17"/>
        <v>0</v>
      </c>
      <c r="S138" s="193">
        <f t="shared" si="18"/>
        <v>0</v>
      </c>
      <c r="T138" s="194">
        <f>S138/24</f>
        <v>0</v>
      </c>
      <c r="U138" s="197">
        <f>T138*2</f>
        <v>0</v>
      </c>
      <c r="V138" s="198">
        <v>0</v>
      </c>
    </row>
    <row r="139" spans="1:22" ht="23.25">
      <c r="A139" s="7"/>
      <c r="B139" s="5" t="s">
        <v>15</v>
      </c>
      <c r="C139" s="136">
        <v>0</v>
      </c>
      <c r="D139" s="136">
        <v>0</v>
      </c>
      <c r="E139" s="128">
        <v>0</v>
      </c>
      <c r="F139" s="128">
        <v>0</v>
      </c>
      <c r="G139" s="132">
        <v>0</v>
      </c>
      <c r="H139" s="138">
        <v>0</v>
      </c>
      <c r="I139" s="136">
        <v>0</v>
      </c>
      <c r="J139" s="128">
        <v>0</v>
      </c>
      <c r="K139" s="128">
        <v>0</v>
      </c>
      <c r="L139" s="132">
        <v>0</v>
      </c>
      <c r="M139" s="138">
        <v>0</v>
      </c>
      <c r="N139" s="136">
        <v>0</v>
      </c>
      <c r="O139" s="128">
        <v>0</v>
      </c>
      <c r="P139" s="128">
        <v>0</v>
      </c>
      <c r="Q139" s="129">
        <v>0</v>
      </c>
      <c r="R139" s="192">
        <f t="shared" si="17"/>
        <v>0</v>
      </c>
      <c r="S139" s="193">
        <f t="shared" si="18"/>
        <v>0</v>
      </c>
      <c r="T139" s="194">
        <f>S139/24</f>
        <v>0</v>
      </c>
      <c r="U139" s="197">
        <f>T139*2</f>
        <v>0</v>
      </c>
      <c r="V139" s="198">
        <v>0</v>
      </c>
    </row>
    <row r="140" spans="1:22" ht="23.25">
      <c r="A140" s="4" t="s">
        <v>54</v>
      </c>
      <c r="B140" s="5" t="s">
        <v>12</v>
      </c>
      <c r="C140" s="157">
        <v>39</v>
      </c>
      <c r="D140" s="157">
        <v>117</v>
      </c>
      <c r="E140" s="134">
        <v>6.5</v>
      </c>
      <c r="F140" s="128">
        <v>0</v>
      </c>
      <c r="G140" s="132">
        <v>6.5</v>
      </c>
      <c r="H140" s="138">
        <v>184</v>
      </c>
      <c r="I140" s="136">
        <v>498</v>
      </c>
      <c r="J140" s="134">
        <v>27.666666666666668</v>
      </c>
      <c r="K140" s="128">
        <v>0</v>
      </c>
      <c r="L140" s="132">
        <v>36.333333333333336</v>
      </c>
      <c r="M140" s="156">
        <v>161</v>
      </c>
      <c r="N140" s="157">
        <v>421</v>
      </c>
      <c r="O140" s="134">
        <v>23.38888888888889</v>
      </c>
      <c r="P140" s="128">
        <v>0</v>
      </c>
      <c r="Q140" s="129">
        <v>30.055555555555557</v>
      </c>
      <c r="R140" s="192">
        <f t="shared" si="17"/>
        <v>384</v>
      </c>
      <c r="S140" s="193">
        <f t="shared" si="18"/>
        <v>1036</v>
      </c>
      <c r="T140" s="194">
        <f>S140/36</f>
        <v>28.77777777777778</v>
      </c>
      <c r="U140" s="195" t="s">
        <v>13</v>
      </c>
      <c r="V140" s="196">
        <f>SUM(T140,U141:U142)</f>
        <v>36.44444444444444</v>
      </c>
    </row>
    <row r="141" spans="1:22" ht="23.25">
      <c r="A141" s="7"/>
      <c r="B141" s="5" t="s">
        <v>14</v>
      </c>
      <c r="C141" s="136">
        <v>0</v>
      </c>
      <c r="D141" s="136">
        <v>0</v>
      </c>
      <c r="E141" s="128">
        <v>0</v>
      </c>
      <c r="F141" s="128">
        <v>0</v>
      </c>
      <c r="G141" s="132">
        <v>0</v>
      </c>
      <c r="H141" s="138">
        <v>18</v>
      </c>
      <c r="I141" s="136">
        <v>52</v>
      </c>
      <c r="J141" s="134">
        <v>4.333333333333333</v>
      </c>
      <c r="K141" s="134">
        <v>8.666666666666666</v>
      </c>
      <c r="L141" s="132">
        <v>0</v>
      </c>
      <c r="M141" s="156">
        <v>13</v>
      </c>
      <c r="N141" s="157">
        <v>40</v>
      </c>
      <c r="O141" s="134">
        <v>3.3333333333333335</v>
      </c>
      <c r="P141" s="128">
        <v>6.666666666666667</v>
      </c>
      <c r="Q141" s="129">
        <v>0</v>
      </c>
      <c r="R141" s="192">
        <f t="shared" si="17"/>
        <v>31</v>
      </c>
      <c r="S141" s="193">
        <f t="shared" si="18"/>
        <v>92</v>
      </c>
      <c r="T141" s="194">
        <f>S141/24</f>
        <v>3.8333333333333335</v>
      </c>
      <c r="U141" s="197">
        <f>T141*2</f>
        <v>7.666666666666667</v>
      </c>
      <c r="V141" s="198">
        <v>0</v>
      </c>
    </row>
    <row r="142" spans="1:22" ht="23.25">
      <c r="A142" s="7"/>
      <c r="B142" s="5" t="s">
        <v>15</v>
      </c>
      <c r="C142" s="136">
        <v>0</v>
      </c>
      <c r="D142" s="136">
        <v>0</v>
      </c>
      <c r="E142" s="128">
        <v>0</v>
      </c>
      <c r="F142" s="128">
        <v>0</v>
      </c>
      <c r="G142" s="132">
        <v>0</v>
      </c>
      <c r="H142" s="138">
        <v>0</v>
      </c>
      <c r="I142" s="136">
        <v>0</v>
      </c>
      <c r="J142" s="128">
        <v>0</v>
      </c>
      <c r="K142" s="128">
        <v>0</v>
      </c>
      <c r="L142" s="132">
        <v>0</v>
      </c>
      <c r="M142" s="138">
        <v>0</v>
      </c>
      <c r="N142" s="136">
        <v>0</v>
      </c>
      <c r="O142" s="128">
        <v>0</v>
      </c>
      <c r="P142" s="128">
        <v>0</v>
      </c>
      <c r="Q142" s="129">
        <v>0</v>
      </c>
      <c r="R142" s="192">
        <f t="shared" si="17"/>
        <v>0</v>
      </c>
      <c r="S142" s="193">
        <f t="shared" si="18"/>
        <v>0</v>
      </c>
      <c r="T142" s="194">
        <f>S142/24</f>
        <v>0</v>
      </c>
      <c r="U142" s="197">
        <f>T142*2</f>
        <v>0</v>
      </c>
      <c r="V142" s="198">
        <v>0</v>
      </c>
    </row>
    <row r="143" spans="1:22" ht="23.25">
      <c r="A143" s="4" t="s">
        <v>55</v>
      </c>
      <c r="B143" s="5" t="s">
        <v>12</v>
      </c>
      <c r="C143" s="157">
        <v>427</v>
      </c>
      <c r="D143" s="157">
        <v>1250</v>
      </c>
      <c r="E143" s="134">
        <v>69.44444444444444</v>
      </c>
      <c r="F143" s="128">
        <v>0</v>
      </c>
      <c r="G143" s="132">
        <v>69.44444444444444</v>
      </c>
      <c r="H143" s="138">
        <v>474</v>
      </c>
      <c r="I143" s="136">
        <v>1364</v>
      </c>
      <c r="J143" s="134">
        <v>75.77777777777777</v>
      </c>
      <c r="K143" s="128">
        <v>0</v>
      </c>
      <c r="L143" s="132">
        <v>75.77777777777777</v>
      </c>
      <c r="M143" s="156">
        <v>310</v>
      </c>
      <c r="N143" s="157">
        <v>884</v>
      </c>
      <c r="O143" s="134">
        <v>49.111111111111114</v>
      </c>
      <c r="P143" s="128">
        <v>0</v>
      </c>
      <c r="Q143" s="129">
        <v>49.111111111111114</v>
      </c>
      <c r="R143" s="192">
        <f t="shared" si="17"/>
        <v>1211</v>
      </c>
      <c r="S143" s="193">
        <f t="shared" si="18"/>
        <v>3498</v>
      </c>
      <c r="T143" s="194">
        <f>S143/36</f>
        <v>97.16666666666667</v>
      </c>
      <c r="U143" s="195" t="s">
        <v>13</v>
      </c>
      <c r="V143" s="196">
        <f>SUM(T143,U144:U145)</f>
        <v>97.16666666666667</v>
      </c>
    </row>
    <row r="144" spans="1:22" ht="23.25">
      <c r="A144" s="7"/>
      <c r="B144" s="5" t="s">
        <v>14</v>
      </c>
      <c r="C144" s="136">
        <v>0</v>
      </c>
      <c r="D144" s="136">
        <v>0</v>
      </c>
      <c r="E144" s="128">
        <v>0</v>
      </c>
      <c r="F144" s="128">
        <v>0</v>
      </c>
      <c r="G144" s="132">
        <v>0</v>
      </c>
      <c r="H144" s="138">
        <v>0</v>
      </c>
      <c r="I144" s="136">
        <v>0</v>
      </c>
      <c r="J144" s="128">
        <v>0</v>
      </c>
      <c r="K144" s="128">
        <v>0</v>
      </c>
      <c r="L144" s="132">
        <v>0</v>
      </c>
      <c r="M144" s="138">
        <v>0</v>
      </c>
      <c r="N144" s="136">
        <v>0</v>
      </c>
      <c r="O144" s="128">
        <v>0</v>
      </c>
      <c r="P144" s="128">
        <v>0</v>
      </c>
      <c r="Q144" s="129">
        <v>0</v>
      </c>
      <c r="R144" s="192">
        <f t="shared" si="17"/>
        <v>0</v>
      </c>
      <c r="S144" s="193">
        <f t="shared" si="18"/>
        <v>0</v>
      </c>
      <c r="T144" s="194">
        <f>S144/24</f>
        <v>0</v>
      </c>
      <c r="U144" s="197">
        <f>T144*2</f>
        <v>0</v>
      </c>
      <c r="V144" s="198">
        <v>0</v>
      </c>
    </row>
    <row r="145" spans="1:22" ht="23.25">
      <c r="A145" s="7"/>
      <c r="B145" s="5" t="s">
        <v>15</v>
      </c>
      <c r="C145" s="136">
        <v>0</v>
      </c>
      <c r="D145" s="136">
        <v>0</v>
      </c>
      <c r="E145" s="128">
        <v>0</v>
      </c>
      <c r="F145" s="128">
        <v>0</v>
      </c>
      <c r="G145" s="132">
        <v>0</v>
      </c>
      <c r="H145" s="138">
        <v>0</v>
      </c>
      <c r="I145" s="136">
        <v>0</v>
      </c>
      <c r="J145" s="128">
        <v>0</v>
      </c>
      <c r="K145" s="128">
        <v>0</v>
      </c>
      <c r="L145" s="132">
        <v>0</v>
      </c>
      <c r="M145" s="138">
        <v>0</v>
      </c>
      <c r="N145" s="136">
        <v>0</v>
      </c>
      <c r="O145" s="128">
        <v>0</v>
      </c>
      <c r="P145" s="128">
        <v>0</v>
      </c>
      <c r="Q145" s="129">
        <v>0</v>
      </c>
      <c r="R145" s="192">
        <f t="shared" si="17"/>
        <v>0</v>
      </c>
      <c r="S145" s="193">
        <f t="shared" si="18"/>
        <v>0</v>
      </c>
      <c r="T145" s="194">
        <f>S145/24</f>
        <v>0</v>
      </c>
      <c r="U145" s="197">
        <f>T145*2</f>
        <v>0</v>
      </c>
      <c r="V145" s="198">
        <v>0</v>
      </c>
    </row>
    <row r="146" spans="1:22" ht="23.25">
      <c r="A146" s="4" t="s">
        <v>56</v>
      </c>
      <c r="B146" s="5" t="s">
        <v>12</v>
      </c>
      <c r="C146" s="157">
        <v>221</v>
      </c>
      <c r="D146" s="157">
        <v>663</v>
      </c>
      <c r="E146" s="134">
        <v>36.833333333333336</v>
      </c>
      <c r="F146" s="128">
        <v>0</v>
      </c>
      <c r="G146" s="132">
        <v>36.833333333333336</v>
      </c>
      <c r="H146" s="138">
        <v>726</v>
      </c>
      <c r="I146" s="136">
        <v>1946</v>
      </c>
      <c r="J146" s="134">
        <v>108.11111111111111</v>
      </c>
      <c r="K146" s="128">
        <v>0</v>
      </c>
      <c r="L146" s="132">
        <v>108.11111111111111</v>
      </c>
      <c r="M146" s="156">
        <v>809</v>
      </c>
      <c r="N146" s="157">
        <v>2255</v>
      </c>
      <c r="O146" s="134">
        <v>125.27777777777777</v>
      </c>
      <c r="P146" s="128">
        <v>0</v>
      </c>
      <c r="Q146" s="129">
        <v>125.27777777777777</v>
      </c>
      <c r="R146" s="192">
        <f t="shared" si="17"/>
        <v>1756</v>
      </c>
      <c r="S146" s="193">
        <f t="shared" si="18"/>
        <v>4864</v>
      </c>
      <c r="T146" s="194">
        <f>S146/36</f>
        <v>135.11111111111111</v>
      </c>
      <c r="U146" s="195" t="s">
        <v>13</v>
      </c>
      <c r="V146" s="196">
        <f>SUM(T146,U147:U148)</f>
        <v>135.11111111111111</v>
      </c>
    </row>
    <row r="147" spans="1:22" ht="23.25">
      <c r="A147" s="7"/>
      <c r="B147" s="5" t="s">
        <v>14</v>
      </c>
      <c r="C147" s="136">
        <v>0</v>
      </c>
      <c r="D147" s="136">
        <v>0</v>
      </c>
      <c r="E147" s="128">
        <v>0</v>
      </c>
      <c r="F147" s="128">
        <v>0</v>
      </c>
      <c r="G147" s="132">
        <v>0</v>
      </c>
      <c r="H147" s="138">
        <v>0</v>
      </c>
      <c r="I147" s="136">
        <v>0</v>
      </c>
      <c r="J147" s="128">
        <v>0</v>
      </c>
      <c r="K147" s="128">
        <v>0</v>
      </c>
      <c r="L147" s="132">
        <v>0</v>
      </c>
      <c r="M147" s="138">
        <v>0</v>
      </c>
      <c r="N147" s="136">
        <v>0</v>
      </c>
      <c r="O147" s="128">
        <v>0</v>
      </c>
      <c r="P147" s="128">
        <v>0</v>
      </c>
      <c r="Q147" s="129">
        <v>0</v>
      </c>
      <c r="R147" s="192">
        <f t="shared" si="17"/>
        <v>0</v>
      </c>
      <c r="S147" s="193">
        <f t="shared" si="18"/>
        <v>0</v>
      </c>
      <c r="T147" s="194">
        <f>S147/24</f>
        <v>0</v>
      </c>
      <c r="U147" s="197">
        <f>T147*2</f>
        <v>0</v>
      </c>
      <c r="V147" s="198">
        <v>0</v>
      </c>
    </row>
    <row r="148" spans="1:22" ht="23.25">
      <c r="A148" s="7"/>
      <c r="B148" s="5" t="s">
        <v>15</v>
      </c>
      <c r="C148" s="136">
        <v>0</v>
      </c>
      <c r="D148" s="136">
        <v>0</v>
      </c>
      <c r="E148" s="128">
        <v>0</v>
      </c>
      <c r="F148" s="128">
        <v>0</v>
      </c>
      <c r="G148" s="132">
        <v>0</v>
      </c>
      <c r="H148" s="138">
        <v>0</v>
      </c>
      <c r="I148" s="136">
        <v>0</v>
      </c>
      <c r="J148" s="134">
        <v>0</v>
      </c>
      <c r="K148" s="128">
        <v>0</v>
      </c>
      <c r="L148" s="132">
        <v>0</v>
      </c>
      <c r="M148" s="138">
        <v>0</v>
      </c>
      <c r="N148" s="136">
        <v>0</v>
      </c>
      <c r="O148" s="128">
        <v>0</v>
      </c>
      <c r="P148" s="128">
        <v>0</v>
      </c>
      <c r="Q148" s="129">
        <v>0</v>
      </c>
      <c r="R148" s="192">
        <f t="shared" si="17"/>
        <v>0</v>
      </c>
      <c r="S148" s="193">
        <f t="shared" si="18"/>
        <v>0</v>
      </c>
      <c r="T148" s="194">
        <f>S148/24</f>
        <v>0</v>
      </c>
      <c r="U148" s="197">
        <f>T148*2</f>
        <v>0</v>
      </c>
      <c r="V148" s="198">
        <v>0</v>
      </c>
    </row>
    <row r="149" spans="1:22" ht="23.25">
      <c r="A149" s="4" t="s">
        <v>57</v>
      </c>
      <c r="B149" s="5" t="s">
        <v>12</v>
      </c>
      <c r="C149" s="157">
        <v>94</v>
      </c>
      <c r="D149" s="157">
        <v>256</v>
      </c>
      <c r="E149" s="134">
        <v>14.222222222222221</v>
      </c>
      <c r="F149" s="128">
        <v>0</v>
      </c>
      <c r="G149" s="132">
        <v>14.222222222222221</v>
      </c>
      <c r="H149" s="138">
        <v>373</v>
      </c>
      <c r="I149" s="136">
        <v>889</v>
      </c>
      <c r="J149" s="134">
        <v>49.388888888888886</v>
      </c>
      <c r="K149" s="128">
        <v>0</v>
      </c>
      <c r="L149" s="132">
        <v>49.388888888888886</v>
      </c>
      <c r="M149" s="156">
        <v>379</v>
      </c>
      <c r="N149" s="157">
        <v>977</v>
      </c>
      <c r="O149" s="134">
        <v>54.27777777777778</v>
      </c>
      <c r="P149" s="128">
        <v>0</v>
      </c>
      <c r="Q149" s="129">
        <v>54.27777777777778</v>
      </c>
      <c r="R149" s="192">
        <f t="shared" si="17"/>
        <v>846</v>
      </c>
      <c r="S149" s="193">
        <f t="shared" si="18"/>
        <v>2122</v>
      </c>
      <c r="T149" s="194">
        <f>S149/36</f>
        <v>58.94444444444444</v>
      </c>
      <c r="U149" s="195" t="s">
        <v>13</v>
      </c>
      <c r="V149" s="196">
        <f>SUM(T149,U150:U151)</f>
        <v>58.94444444444444</v>
      </c>
    </row>
    <row r="150" spans="1:22" ht="23.25">
      <c r="A150" s="7"/>
      <c r="B150" s="5" t="s">
        <v>14</v>
      </c>
      <c r="C150" s="136">
        <v>0</v>
      </c>
      <c r="D150" s="136">
        <v>0</v>
      </c>
      <c r="E150" s="128">
        <v>0</v>
      </c>
      <c r="F150" s="128">
        <v>0</v>
      </c>
      <c r="G150" s="132">
        <v>0</v>
      </c>
      <c r="H150" s="138">
        <v>0</v>
      </c>
      <c r="I150" s="136">
        <v>0</v>
      </c>
      <c r="J150" s="134">
        <v>0</v>
      </c>
      <c r="K150" s="128">
        <v>0</v>
      </c>
      <c r="L150" s="132">
        <v>0</v>
      </c>
      <c r="M150" s="138">
        <v>0</v>
      </c>
      <c r="N150" s="136">
        <v>0</v>
      </c>
      <c r="O150" s="128">
        <v>0</v>
      </c>
      <c r="P150" s="128">
        <v>0</v>
      </c>
      <c r="Q150" s="129">
        <v>0</v>
      </c>
      <c r="R150" s="192">
        <f t="shared" si="17"/>
        <v>0</v>
      </c>
      <c r="S150" s="193">
        <f t="shared" si="18"/>
        <v>0</v>
      </c>
      <c r="T150" s="194">
        <f>S150/24</f>
        <v>0</v>
      </c>
      <c r="U150" s="197">
        <f>T150*2</f>
        <v>0</v>
      </c>
      <c r="V150" s="198">
        <v>0</v>
      </c>
    </row>
    <row r="151" spans="1:22" ht="23.25">
      <c r="A151" s="7"/>
      <c r="B151" s="5" t="s">
        <v>15</v>
      </c>
      <c r="C151" s="136">
        <v>0</v>
      </c>
      <c r="D151" s="136">
        <v>0</v>
      </c>
      <c r="E151" s="128">
        <v>0</v>
      </c>
      <c r="F151" s="128">
        <v>0</v>
      </c>
      <c r="G151" s="132">
        <v>0</v>
      </c>
      <c r="H151" s="138">
        <v>0</v>
      </c>
      <c r="I151" s="136">
        <v>0</v>
      </c>
      <c r="J151" s="134">
        <v>0</v>
      </c>
      <c r="K151" s="128">
        <v>0</v>
      </c>
      <c r="L151" s="132">
        <v>0</v>
      </c>
      <c r="M151" s="138">
        <v>0</v>
      </c>
      <c r="N151" s="136">
        <v>0</v>
      </c>
      <c r="O151" s="128">
        <v>0</v>
      </c>
      <c r="P151" s="128">
        <v>0</v>
      </c>
      <c r="Q151" s="129">
        <v>0</v>
      </c>
      <c r="R151" s="192">
        <f t="shared" si="17"/>
        <v>0</v>
      </c>
      <c r="S151" s="193">
        <f t="shared" si="18"/>
        <v>0</v>
      </c>
      <c r="T151" s="194">
        <f>S151/24</f>
        <v>0</v>
      </c>
      <c r="U151" s="197">
        <f>T151*2</f>
        <v>0</v>
      </c>
      <c r="V151" s="198">
        <v>0</v>
      </c>
    </row>
    <row r="152" spans="1:22" ht="23.25">
      <c r="A152" s="4" t="s">
        <v>58</v>
      </c>
      <c r="B152" s="5" t="s">
        <v>12</v>
      </c>
      <c r="C152" s="157">
        <v>1104</v>
      </c>
      <c r="D152" s="157">
        <v>3156</v>
      </c>
      <c r="E152" s="134">
        <v>175.33333333333334</v>
      </c>
      <c r="F152" s="128">
        <v>0</v>
      </c>
      <c r="G152" s="132">
        <v>175.33333333333334</v>
      </c>
      <c r="H152" s="138">
        <v>1524</v>
      </c>
      <c r="I152" s="136">
        <v>4183</v>
      </c>
      <c r="J152" s="134">
        <v>232.38888888888889</v>
      </c>
      <c r="K152" s="128">
        <v>0</v>
      </c>
      <c r="L152" s="132">
        <v>232.38888888888889</v>
      </c>
      <c r="M152" s="156">
        <v>1406</v>
      </c>
      <c r="N152" s="157">
        <v>4116</v>
      </c>
      <c r="O152" s="134">
        <v>228.66666666666666</v>
      </c>
      <c r="P152" s="128">
        <v>0</v>
      </c>
      <c r="Q152" s="129">
        <v>228.66666666666666</v>
      </c>
      <c r="R152" s="192">
        <f t="shared" si="17"/>
        <v>4034</v>
      </c>
      <c r="S152" s="193">
        <f t="shared" si="18"/>
        <v>11455</v>
      </c>
      <c r="T152" s="194">
        <f>S152/36</f>
        <v>318.19444444444446</v>
      </c>
      <c r="U152" s="195" t="s">
        <v>13</v>
      </c>
      <c r="V152" s="196">
        <f>SUM(T152,U153:U154)</f>
        <v>321.19444444444446</v>
      </c>
    </row>
    <row r="153" spans="1:22" ht="23.25">
      <c r="A153" s="7"/>
      <c r="B153" s="5" t="s">
        <v>14</v>
      </c>
      <c r="C153" s="136">
        <v>0</v>
      </c>
      <c r="D153" s="136">
        <v>0</v>
      </c>
      <c r="E153" s="128">
        <v>0</v>
      </c>
      <c r="F153" s="128">
        <v>0</v>
      </c>
      <c r="G153" s="132">
        <v>0</v>
      </c>
      <c r="H153" s="138">
        <v>0</v>
      </c>
      <c r="I153" s="136">
        <v>0</v>
      </c>
      <c r="J153" s="134">
        <v>0</v>
      </c>
      <c r="K153" s="128">
        <v>0</v>
      </c>
      <c r="L153" s="132">
        <v>0</v>
      </c>
      <c r="M153" s="156">
        <v>12</v>
      </c>
      <c r="N153" s="157">
        <v>36</v>
      </c>
      <c r="O153" s="134">
        <v>3</v>
      </c>
      <c r="P153" s="128">
        <v>0</v>
      </c>
      <c r="Q153" s="129">
        <v>0</v>
      </c>
      <c r="R153" s="192">
        <f t="shared" si="17"/>
        <v>12</v>
      </c>
      <c r="S153" s="193">
        <f t="shared" si="18"/>
        <v>36</v>
      </c>
      <c r="T153" s="194">
        <f>S153/24</f>
        <v>1.5</v>
      </c>
      <c r="U153" s="197">
        <f>T153*2</f>
        <v>3</v>
      </c>
      <c r="V153" s="198">
        <v>0</v>
      </c>
    </row>
    <row r="154" spans="1:22" ht="23.25">
      <c r="A154" s="7"/>
      <c r="B154" s="5" t="s">
        <v>15</v>
      </c>
      <c r="C154" s="136">
        <v>0</v>
      </c>
      <c r="D154" s="136">
        <v>0</v>
      </c>
      <c r="E154" s="128">
        <v>0</v>
      </c>
      <c r="F154" s="128">
        <v>0</v>
      </c>
      <c r="G154" s="132">
        <v>0</v>
      </c>
      <c r="H154" s="138">
        <v>0</v>
      </c>
      <c r="I154" s="136">
        <v>0</v>
      </c>
      <c r="J154" s="134">
        <v>0</v>
      </c>
      <c r="K154" s="128">
        <v>0</v>
      </c>
      <c r="L154" s="132">
        <v>0</v>
      </c>
      <c r="M154" s="138">
        <v>0</v>
      </c>
      <c r="N154" s="136">
        <v>0</v>
      </c>
      <c r="O154" s="128">
        <v>0</v>
      </c>
      <c r="P154" s="128">
        <v>0</v>
      </c>
      <c r="Q154" s="129">
        <v>0</v>
      </c>
      <c r="R154" s="192">
        <f t="shared" si="17"/>
        <v>0</v>
      </c>
      <c r="S154" s="193">
        <f t="shared" si="18"/>
        <v>0</v>
      </c>
      <c r="T154" s="194">
        <f>S154/24</f>
        <v>0</v>
      </c>
      <c r="U154" s="197">
        <f>T154*2</f>
        <v>0</v>
      </c>
      <c r="V154" s="198">
        <v>0</v>
      </c>
    </row>
    <row r="155" spans="1:22" ht="23.25">
      <c r="A155" s="4" t="s">
        <v>59</v>
      </c>
      <c r="B155" s="5" t="s">
        <v>12</v>
      </c>
      <c r="C155" s="157">
        <v>464</v>
      </c>
      <c r="D155" s="157">
        <v>1242</v>
      </c>
      <c r="E155" s="134">
        <v>69</v>
      </c>
      <c r="F155" s="128">
        <v>0</v>
      </c>
      <c r="G155" s="132">
        <v>78.5</v>
      </c>
      <c r="H155" s="138">
        <v>641</v>
      </c>
      <c r="I155" s="136">
        <v>1772</v>
      </c>
      <c r="J155" s="134">
        <v>98.44444444444444</v>
      </c>
      <c r="K155" s="128">
        <v>0</v>
      </c>
      <c r="L155" s="132">
        <v>195.94444444444446</v>
      </c>
      <c r="M155" s="156">
        <v>746</v>
      </c>
      <c r="N155" s="157">
        <v>2096</v>
      </c>
      <c r="O155" s="134">
        <v>116.44444444444444</v>
      </c>
      <c r="P155" s="128">
        <v>0</v>
      </c>
      <c r="Q155" s="129">
        <v>116.44444444444444</v>
      </c>
      <c r="R155" s="192">
        <f t="shared" si="17"/>
        <v>1851</v>
      </c>
      <c r="S155" s="193">
        <f t="shared" si="18"/>
        <v>5110</v>
      </c>
      <c r="T155" s="194">
        <f>S155/36</f>
        <v>141.94444444444446</v>
      </c>
      <c r="U155" s="195" t="s">
        <v>13</v>
      </c>
      <c r="V155" s="196">
        <f>SUM(T155,U156:U157)</f>
        <v>251.44444444444446</v>
      </c>
    </row>
    <row r="156" spans="1:22" ht="23.25">
      <c r="A156" s="7"/>
      <c r="B156" s="5" t="s">
        <v>14</v>
      </c>
      <c r="C156" s="157">
        <v>19</v>
      </c>
      <c r="D156" s="157">
        <v>57</v>
      </c>
      <c r="E156" s="134">
        <v>4.75</v>
      </c>
      <c r="F156" s="134">
        <v>9.5</v>
      </c>
      <c r="G156" s="132">
        <v>0</v>
      </c>
      <c r="H156" s="138">
        <v>176</v>
      </c>
      <c r="I156" s="136">
        <v>585</v>
      </c>
      <c r="J156" s="134">
        <v>48.75</v>
      </c>
      <c r="K156" s="134">
        <v>97.5</v>
      </c>
      <c r="L156" s="132">
        <v>0</v>
      </c>
      <c r="M156" s="156">
        <v>202</v>
      </c>
      <c r="N156" s="157">
        <v>672</v>
      </c>
      <c r="O156" s="134">
        <v>56</v>
      </c>
      <c r="P156" s="128">
        <v>0</v>
      </c>
      <c r="Q156" s="129">
        <v>0</v>
      </c>
      <c r="R156" s="192">
        <f t="shared" si="17"/>
        <v>397</v>
      </c>
      <c r="S156" s="193">
        <f t="shared" si="18"/>
        <v>1314</v>
      </c>
      <c r="T156" s="194">
        <f>S156/24</f>
        <v>54.75</v>
      </c>
      <c r="U156" s="197">
        <f>T156*2</f>
        <v>109.5</v>
      </c>
      <c r="V156" s="198">
        <v>0</v>
      </c>
    </row>
    <row r="157" spans="1:22" ht="23.25">
      <c r="A157" s="7"/>
      <c r="B157" s="5" t="s">
        <v>15</v>
      </c>
      <c r="C157" s="136">
        <v>0</v>
      </c>
      <c r="D157" s="136">
        <v>0</v>
      </c>
      <c r="E157" s="128">
        <v>0</v>
      </c>
      <c r="F157" s="128">
        <v>0</v>
      </c>
      <c r="G157" s="132">
        <v>0</v>
      </c>
      <c r="H157" s="138">
        <v>0</v>
      </c>
      <c r="I157" s="136">
        <v>0</v>
      </c>
      <c r="J157" s="128">
        <v>0</v>
      </c>
      <c r="K157" s="128">
        <v>0</v>
      </c>
      <c r="L157" s="132">
        <v>0</v>
      </c>
      <c r="M157" s="138">
        <v>0</v>
      </c>
      <c r="N157" s="136">
        <v>0</v>
      </c>
      <c r="O157" s="128">
        <v>0</v>
      </c>
      <c r="P157" s="128">
        <v>0</v>
      </c>
      <c r="Q157" s="129">
        <v>0</v>
      </c>
      <c r="R157" s="192">
        <f t="shared" si="17"/>
        <v>0</v>
      </c>
      <c r="S157" s="193">
        <f t="shared" si="18"/>
        <v>0</v>
      </c>
      <c r="T157" s="194">
        <f>S157/24</f>
        <v>0</v>
      </c>
      <c r="U157" s="197">
        <f>T157*2</f>
        <v>0</v>
      </c>
      <c r="V157" s="198">
        <v>0</v>
      </c>
    </row>
    <row r="158" spans="1:22" ht="23.25">
      <c r="A158" s="12" t="s">
        <v>21</v>
      </c>
      <c r="B158" s="5" t="s">
        <v>12</v>
      </c>
      <c r="C158" s="136">
        <v>2349</v>
      </c>
      <c r="D158" s="136">
        <v>6684</v>
      </c>
      <c r="E158" s="128">
        <v>371.33333333333337</v>
      </c>
      <c r="F158" s="128">
        <v>0</v>
      </c>
      <c r="G158" s="132">
        <v>380.83333333333337</v>
      </c>
      <c r="H158" s="138">
        <v>4058</v>
      </c>
      <c r="I158" s="136">
        <v>11060</v>
      </c>
      <c r="J158" s="128">
        <v>614.4444444444445</v>
      </c>
      <c r="K158" s="128">
        <v>0</v>
      </c>
      <c r="L158" s="132">
        <v>749.1111111111112</v>
      </c>
      <c r="M158" s="138">
        <v>3983</v>
      </c>
      <c r="N158" s="136">
        <v>11265</v>
      </c>
      <c r="O158" s="128">
        <v>625.8333333333334</v>
      </c>
      <c r="P158" s="128">
        <v>0</v>
      </c>
      <c r="Q158" s="129">
        <v>667.6666666666666</v>
      </c>
      <c r="R158" s="192">
        <f t="shared" si="17"/>
        <v>10390</v>
      </c>
      <c r="S158" s="193">
        <f t="shared" si="18"/>
        <v>29009</v>
      </c>
      <c r="T158" s="194">
        <f>S158/36</f>
        <v>805.8055555555555</v>
      </c>
      <c r="U158" s="195" t="s">
        <v>13</v>
      </c>
      <c r="V158" s="196">
        <f>SUM(T158,U159:U160)</f>
        <v>957.8055555555555</v>
      </c>
    </row>
    <row r="159" spans="1:22" ht="23.25">
      <c r="A159" s="7"/>
      <c r="B159" s="5" t="s">
        <v>14</v>
      </c>
      <c r="C159" s="136">
        <v>19</v>
      </c>
      <c r="D159" s="136">
        <v>57</v>
      </c>
      <c r="E159" s="128">
        <v>4.75</v>
      </c>
      <c r="F159" s="128">
        <v>9.5</v>
      </c>
      <c r="G159" s="132">
        <v>0</v>
      </c>
      <c r="H159" s="138">
        <v>251</v>
      </c>
      <c r="I159" s="136">
        <v>808</v>
      </c>
      <c r="J159" s="128">
        <v>67.33333333333333</v>
      </c>
      <c r="K159" s="128">
        <v>134.66666666666666</v>
      </c>
      <c r="L159" s="132">
        <v>0</v>
      </c>
      <c r="M159" s="138">
        <v>302</v>
      </c>
      <c r="N159" s="136">
        <v>959</v>
      </c>
      <c r="O159" s="128">
        <v>79.91666666666666</v>
      </c>
      <c r="P159" s="128">
        <v>41.83333333333333</v>
      </c>
      <c r="Q159" s="129">
        <v>0</v>
      </c>
      <c r="R159" s="192">
        <f t="shared" si="17"/>
        <v>572</v>
      </c>
      <c r="S159" s="193">
        <f t="shared" si="18"/>
        <v>1824</v>
      </c>
      <c r="T159" s="194">
        <f>S159/24</f>
        <v>76</v>
      </c>
      <c r="U159" s="197">
        <f>T159*2</f>
        <v>152</v>
      </c>
      <c r="V159" s="198">
        <v>0</v>
      </c>
    </row>
    <row r="160" spans="1:22" ht="24" thickBot="1">
      <c r="A160" s="8"/>
      <c r="B160" s="9" t="s">
        <v>15</v>
      </c>
      <c r="C160" s="135">
        <v>0</v>
      </c>
      <c r="D160" s="135">
        <v>0</v>
      </c>
      <c r="E160" s="130">
        <v>0</v>
      </c>
      <c r="F160" s="130">
        <v>0</v>
      </c>
      <c r="G160" s="133">
        <v>0</v>
      </c>
      <c r="H160" s="137">
        <v>0</v>
      </c>
      <c r="I160" s="135">
        <v>0</v>
      </c>
      <c r="J160" s="130">
        <v>0</v>
      </c>
      <c r="K160" s="130">
        <v>0</v>
      </c>
      <c r="L160" s="133">
        <v>0</v>
      </c>
      <c r="M160" s="137">
        <v>0</v>
      </c>
      <c r="N160" s="135">
        <v>0</v>
      </c>
      <c r="O160" s="130">
        <v>0</v>
      </c>
      <c r="P160" s="130">
        <v>0</v>
      </c>
      <c r="Q160" s="131">
        <v>0</v>
      </c>
      <c r="R160" s="199">
        <f t="shared" si="17"/>
        <v>0</v>
      </c>
      <c r="S160" s="200">
        <f t="shared" si="18"/>
        <v>0</v>
      </c>
      <c r="T160" s="201">
        <f>S160/24</f>
        <v>0</v>
      </c>
      <c r="U160" s="202">
        <f>T160*2</f>
        <v>0</v>
      </c>
      <c r="V160" s="203">
        <v>0</v>
      </c>
    </row>
    <row r="161" spans="1:22" ht="23.25">
      <c r="A161" s="10" t="s">
        <v>60</v>
      </c>
      <c r="B161" s="11"/>
      <c r="C161" s="158"/>
      <c r="D161" s="158"/>
      <c r="E161" s="159"/>
      <c r="F161" s="159"/>
      <c r="G161" s="160"/>
      <c r="H161" s="161"/>
      <c r="I161" s="158"/>
      <c r="J161" s="159"/>
      <c r="K161" s="159"/>
      <c r="L161" s="160"/>
      <c r="M161" s="161"/>
      <c r="N161" s="158"/>
      <c r="O161" s="159"/>
      <c r="P161" s="159"/>
      <c r="Q161" s="168"/>
      <c r="R161" s="213"/>
      <c r="S161" s="214"/>
      <c r="T161" s="206"/>
      <c r="U161" s="206"/>
      <c r="V161" s="215"/>
    </row>
    <row r="162" spans="1:22" ht="23.25">
      <c r="A162" s="4" t="s">
        <v>13</v>
      </c>
      <c r="B162" s="5" t="s">
        <v>12</v>
      </c>
      <c r="C162" s="136">
        <v>0</v>
      </c>
      <c r="D162" s="136">
        <v>0</v>
      </c>
      <c r="E162" s="128">
        <v>0</v>
      </c>
      <c r="F162" s="128">
        <v>0</v>
      </c>
      <c r="G162" s="132">
        <v>0</v>
      </c>
      <c r="H162" s="138">
        <v>0</v>
      </c>
      <c r="I162" s="136">
        <v>0</v>
      </c>
      <c r="J162" s="128">
        <v>0</v>
      </c>
      <c r="K162" s="128">
        <v>0</v>
      </c>
      <c r="L162" s="132">
        <v>2.25</v>
      </c>
      <c r="M162" s="138">
        <v>10</v>
      </c>
      <c r="N162" s="136">
        <v>30</v>
      </c>
      <c r="O162" s="134">
        <v>1.6666666666666667</v>
      </c>
      <c r="P162" s="128">
        <v>0</v>
      </c>
      <c r="Q162" s="129">
        <v>1.6666666666666667</v>
      </c>
      <c r="R162" s="192">
        <f aca="true" t="shared" si="19" ref="R162:R170">SUM(C162,H162,M162)</f>
        <v>10</v>
      </c>
      <c r="S162" s="193">
        <f aca="true" t="shared" si="20" ref="S162:S170">SUM(D162,I162,N162)</f>
        <v>30</v>
      </c>
      <c r="T162" s="194">
        <f>S162/36</f>
        <v>0.8333333333333334</v>
      </c>
      <c r="U162" s="195" t="s">
        <v>13</v>
      </c>
      <c r="V162" s="196">
        <f>SUM(T162,U163:U164)</f>
        <v>1.9583333333333335</v>
      </c>
    </row>
    <row r="163" spans="1:22" ht="23.25">
      <c r="A163" s="7"/>
      <c r="B163" s="5" t="s">
        <v>14</v>
      </c>
      <c r="C163" s="136">
        <v>0</v>
      </c>
      <c r="D163" s="136">
        <v>0</v>
      </c>
      <c r="E163" s="128">
        <v>0</v>
      </c>
      <c r="F163" s="128">
        <v>0</v>
      </c>
      <c r="G163" s="132">
        <v>0</v>
      </c>
      <c r="H163" s="138">
        <v>5</v>
      </c>
      <c r="I163" s="136">
        <v>15</v>
      </c>
      <c r="J163" s="134">
        <v>1.25</v>
      </c>
      <c r="K163" s="134">
        <v>2.25</v>
      </c>
      <c r="L163" s="132">
        <v>0</v>
      </c>
      <c r="M163" s="138">
        <v>0</v>
      </c>
      <c r="N163" s="136">
        <v>0</v>
      </c>
      <c r="O163" s="128">
        <v>0</v>
      </c>
      <c r="P163" s="128">
        <v>0</v>
      </c>
      <c r="Q163" s="129">
        <v>0</v>
      </c>
      <c r="R163" s="192">
        <f t="shared" si="19"/>
        <v>5</v>
      </c>
      <c r="S163" s="193">
        <f t="shared" si="20"/>
        <v>15</v>
      </c>
      <c r="T163" s="194">
        <f>S163/24</f>
        <v>0.625</v>
      </c>
      <c r="U163" s="197">
        <f>T163*1.8</f>
        <v>1.125</v>
      </c>
      <c r="V163" s="198">
        <v>0</v>
      </c>
    </row>
    <row r="164" spans="1:22" ht="23.25">
      <c r="A164" s="7"/>
      <c r="B164" s="5" t="s">
        <v>15</v>
      </c>
      <c r="C164" s="136">
        <v>0</v>
      </c>
      <c r="D164" s="136">
        <v>0</v>
      </c>
      <c r="E164" s="128">
        <v>0</v>
      </c>
      <c r="F164" s="128">
        <v>0</v>
      </c>
      <c r="G164" s="132">
        <v>0</v>
      </c>
      <c r="H164" s="138">
        <v>0</v>
      </c>
      <c r="I164" s="136">
        <v>0</v>
      </c>
      <c r="J164" s="128">
        <v>0</v>
      </c>
      <c r="K164" s="128">
        <v>0</v>
      </c>
      <c r="L164" s="132">
        <v>0</v>
      </c>
      <c r="M164" s="138">
        <v>0</v>
      </c>
      <c r="N164" s="136">
        <v>0</v>
      </c>
      <c r="O164" s="128">
        <v>0</v>
      </c>
      <c r="P164" s="128">
        <v>0</v>
      </c>
      <c r="Q164" s="129">
        <v>0</v>
      </c>
      <c r="R164" s="192">
        <f t="shared" si="19"/>
        <v>0</v>
      </c>
      <c r="S164" s="193">
        <f t="shared" si="20"/>
        <v>0</v>
      </c>
      <c r="T164" s="194">
        <f>S164/24</f>
        <v>0</v>
      </c>
      <c r="U164" s="197">
        <f>T164*2</f>
        <v>0</v>
      </c>
      <c r="V164" s="198">
        <v>0</v>
      </c>
    </row>
    <row r="165" spans="1:22" ht="23.25">
      <c r="A165" s="4" t="s">
        <v>61</v>
      </c>
      <c r="B165" s="5" t="s">
        <v>12</v>
      </c>
      <c r="C165" s="157">
        <v>516</v>
      </c>
      <c r="D165" s="157">
        <v>1228</v>
      </c>
      <c r="E165" s="134">
        <v>68.22222222222223</v>
      </c>
      <c r="F165" s="134"/>
      <c r="G165" s="132">
        <v>68.22222222222223</v>
      </c>
      <c r="H165" s="138">
        <v>4098</v>
      </c>
      <c r="I165" s="136">
        <v>8874</v>
      </c>
      <c r="J165" s="134">
        <v>493</v>
      </c>
      <c r="K165" s="128">
        <v>0</v>
      </c>
      <c r="L165" s="132">
        <v>546.4</v>
      </c>
      <c r="M165" s="138">
        <v>1561</v>
      </c>
      <c r="N165" s="136">
        <v>3763</v>
      </c>
      <c r="O165" s="134">
        <v>209.05555555555554</v>
      </c>
      <c r="P165" s="128">
        <v>0</v>
      </c>
      <c r="Q165" s="129">
        <v>255.55555555555554</v>
      </c>
      <c r="R165" s="192">
        <f t="shared" si="19"/>
        <v>6175</v>
      </c>
      <c r="S165" s="193">
        <f t="shared" si="20"/>
        <v>13865</v>
      </c>
      <c r="T165" s="194">
        <f>S165/36</f>
        <v>385.1388888888889</v>
      </c>
      <c r="U165" s="195" t="s">
        <v>13</v>
      </c>
      <c r="V165" s="196">
        <f>SUM(T165,U166:U167)</f>
        <v>435.0888888888889</v>
      </c>
    </row>
    <row r="166" spans="1:22" ht="23.25">
      <c r="A166" s="7"/>
      <c r="B166" s="5" t="s">
        <v>14</v>
      </c>
      <c r="C166" s="136">
        <v>0</v>
      </c>
      <c r="D166" s="136">
        <v>0</v>
      </c>
      <c r="E166" s="128">
        <v>0</v>
      </c>
      <c r="F166" s="128">
        <v>0</v>
      </c>
      <c r="G166" s="132">
        <v>0</v>
      </c>
      <c r="H166" s="138">
        <v>107</v>
      </c>
      <c r="I166" s="136">
        <v>356</v>
      </c>
      <c r="J166" s="134">
        <v>29.666666666666668</v>
      </c>
      <c r="K166" s="134">
        <v>53.400000000000006</v>
      </c>
      <c r="L166" s="132">
        <v>0</v>
      </c>
      <c r="M166" s="138">
        <v>69</v>
      </c>
      <c r="N166" s="136">
        <v>310</v>
      </c>
      <c r="O166" s="134">
        <v>25.833333333333332</v>
      </c>
      <c r="P166" s="134">
        <v>46.5</v>
      </c>
      <c r="Q166" s="129">
        <v>0</v>
      </c>
      <c r="R166" s="192">
        <f t="shared" si="19"/>
        <v>176</v>
      </c>
      <c r="S166" s="193">
        <f t="shared" si="20"/>
        <v>666</v>
      </c>
      <c r="T166" s="194">
        <f>S166/24</f>
        <v>27.75</v>
      </c>
      <c r="U166" s="197">
        <f>T166*1.8</f>
        <v>49.95</v>
      </c>
      <c r="V166" s="198">
        <v>0</v>
      </c>
    </row>
    <row r="167" spans="1:22" ht="23.25">
      <c r="A167" s="7"/>
      <c r="B167" s="5" t="s">
        <v>15</v>
      </c>
      <c r="C167" s="136">
        <v>0</v>
      </c>
      <c r="D167" s="136">
        <v>0</v>
      </c>
      <c r="E167" s="128">
        <v>0</v>
      </c>
      <c r="F167" s="128">
        <v>0</v>
      </c>
      <c r="G167" s="132">
        <v>0</v>
      </c>
      <c r="H167" s="138">
        <v>0</v>
      </c>
      <c r="I167" s="136">
        <v>0</v>
      </c>
      <c r="J167" s="128">
        <v>0</v>
      </c>
      <c r="K167" s="128">
        <v>0</v>
      </c>
      <c r="L167" s="132">
        <v>0</v>
      </c>
      <c r="M167" s="138">
        <v>0</v>
      </c>
      <c r="N167" s="136">
        <v>0</v>
      </c>
      <c r="O167" s="128">
        <v>0</v>
      </c>
      <c r="P167" s="128">
        <v>0</v>
      </c>
      <c r="Q167" s="129">
        <v>0</v>
      </c>
      <c r="R167" s="192">
        <f t="shared" si="19"/>
        <v>0</v>
      </c>
      <c r="S167" s="193">
        <f t="shared" si="20"/>
        <v>0</v>
      </c>
      <c r="T167" s="194">
        <f>S167/24</f>
        <v>0</v>
      </c>
      <c r="U167" s="197">
        <f>T167*2</f>
        <v>0</v>
      </c>
      <c r="V167" s="198">
        <v>0</v>
      </c>
    </row>
    <row r="168" spans="1:22" ht="23.25">
      <c r="A168" s="12" t="s">
        <v>21</v>
      </c>
      <c r="B168" s="5" t="s">
        <v>12</v>
      </c>
      <c r="C168" s="136">
        <v>516</v>
      </c>
      <c r="D168" s="136">
        <v>1228</v>
      </c>
      <c r="E168" s="128">
        <v>68.22222222222223</v>
      </c>
      <c r="F168" s="128">
        <v>0</v>
      </c>
      <c r="G168" s="132">
        <v>68.22222222222223</v>
      </c>
      <c r="H168" s="138">
        <v>4098</v>
      </c>
      <c r="I168" s="136">
        <v>8874</v>
      </c>
      <c r="J168" s="128">
        <v>493</v>
      </c>
      <c r="K168" s="128">
        <v>0</v>
      </c>
      <c r="L168" s="132">
        <v>548.65</v>
      </c>
      <c r="M168" s="138">
        <v>1571</v>
      </c>
      <c r="N168" s="136">
        <v>3793</v>
      </c>
      <c r="O168" s="128">
        <v>210.7222222222222</v>
      </c>
      <c r="P168" s="128">
        <v>0</v>
      </c>
      <c r="Q168" s="129">
        <v>257.22222222222223</v>
      </c>
      <c r="R168" s="192">
        <f t="shared" si="19"/>
        <v>6185</v>
      </c>
      <c r="S168" s="193">
        <f t="shared" si="20"/>
        <v>13895</v>
      </c>
      <c r="T168" s="194">
        <f>S168/36</f>
        <v>385.97222222222223</v>
      </c>
      <c r="U168" s="195" t="s">
        <v>13</v>
      </c>
      <c r="V168" s="196">
        <f>SUM(T168,U169:U170)</f>
        <v>437.0472222222222</v>
      </c>
    </row>
    <row r="169" spans="1:22" ht="23.25">
      <c r="A169" s="7"/>
      <c r="B169" s="5" t="s">
        <v>14</v>
      </c>
      <c r="C169" s="136">
        <v>0</v>
      </c>
      <c r="D169" s="136">
        <v>0</v>
      </c>
      <c r="E169" s="128">
        <v>0</v>
      </c>
      <c r="F169" s="128">
        <v>0</v>
      </c>
      <c r="G169" s="132">
        <v>0</v>
      </c>
      <c r="H169" s="138">
        <v>112</v>
      </c>
      <c r="I169" s="136">
        <v>371</v>
      </c>
      <c r="J169" s="128">
        <v>30.916666666666668</v>
      </c>
      <c r="K169" s="128">
        <v>55.650000000000006</v>
      </c>
      <c r="L169" s="132">
        <v>0</v>
      </c>
      <c r="M169" s="138">
        <v>69</v>
      </c>
      <c r="N169" s="136">
        <v>310</v>
      </c>
      <c r="O169" s="128">
        <v>25.833333333333332</v>
      </c>
      <c r="P169" s="128">
        <v>46.5</v>
      </c>
      <c r="Q169" s="129">
        <v>0</v>
      </c>
      <c r="R169" s="192">
        <f t="shared" si="19"/>
        <v>181</v>
      </c>
      <c r="S169" s="193">
        <f t="shared" si="20"/>
        <v>681</v>
      </c>
      <c r="T169" s="194">
        <f>S169/24</f>
        <v>28.375</v>
      </c>
      <c r="U169" s="197">
        <f>T169*1.8</f>
        <v>51.075</v>
      </c>
      <c r="V169" s="198">
        <v>0</v>
      </c>
    </row>
    <row r="170" spans="1:22" ht="24" thickBot="1">
      <c r="A170" s="8"/>
      <c r="B170" s="9" t="s">
        <v>15</v>
      </c>
      <c r="C170" s="135">
        <v>0</v>
      </c>
      <c r="D170" s="135">
        <v>0</v>
      </c>
      <c r="E170" s="130">
        <v>0</v>
      </c>
      <c r="F170" s="130">
        <v>0</v>
      </c>
      <c r="G170" s="133">
        <v>0</v>
      </c>
      <c r="H170" s="137">
        <v>0</v>
      </c>
      <c r="I170" s="135">
        <v>0</v>
      </c>
      <c r="J170" s="130">
        <v>0</v>
      </c>
      <c r="K170" s="130">
        <v>0</v>
      </c>
      <c r="L170" s="133">
        <v>0</v>
      </c>
      <c r="M170" s="137">
        <v>0</v>
      </c>
      <c r="N170" s="135">
        <v>0</v>
      </c>
      <c r="O170" s="130">
        <v>0</v>
      </c>
      <c r="P170" s="130">
        <v>0</v>
      </c>
      <c r="Q170" s="131">
        <v>0</v>
      </c>
      <c r="R170" s="199">
        <f t="shared" si="19"/>
        <v>0</v>
      </c>
      <c r="S170" s="200">
        <f t="shared" si="20"/>
        <v>0</v>
      </c>
      <c r="T170" s="201">
        <f>S170/24</f>
        <v>0</v>
      </c>
      <c r="U170" s="202">
        <f>T170*2</f>
        <v>0</v>
      </c>
      <c r="V170" s="203">
        <v>0</v>
      </c>
    </row>
    <row r="171" spans="1:22" ht="23.25">
      <c r="A171" s="10" t="s">
        <v>62</v>
      </c>
      <c r="B171" s="15"/>
      <c r="C171" s="169"/>
      <c r="D171" s="169"/>
      <c r="E171" s="159"/>
      <c r="F171" s="159"/>
      <c r="G171" s="160"/>
      <c r="H171" s="170"/>
      <c r="I171" s="169"/>
      <c r="J171" s="159"/>
      <c r="K171" s="159"/>
      <c r="L171" s="160"/>
      <c r="M171" s="162"/>
      <c r="N171" s="163"/>
      <c r="O171" s="159"/>
      <c r="P171" s="164"/>
      <c r="Q171" s="165"/>
      <c r="R171" s="204"/>
      <c r="S171" s="205"/>
      <c r="T171" s="206"/>
      <c r="U171" s="207"/>
      <c r="V171" s="208"/>
    </row>
    <row r="172" spans="1:22" ht="23.25">
      <c r="A172" s="4" t="s">
        <v>63</v>
      </c>
      <c r="B172" s="5" t="s">
        <v>12</v>
      </c>
      <c r="C172" s="136">
        <v>0</v>
      </c>
      <c r="D172" s="136">
        <v>0</v>
      </c>
      <c r="E172" s="128">
        <v>0</v>
      </c>
      <c r="F172" s="128">
        <v>0</v>
      </c>
      <c r="G172" s="132">
        <v>0</v>
      </c>
      <c r="H172" s="138">
        <v>0</v>
      </c>
      <c r="I172" s="136">
        <v>0</v>
      </c>
      <c r="J172" s="128">
        <v>0</v>
      </c>
      <c r="K172" s="128">
        <v>0</v>
      </c>
      <c r="L172" s="132">
        <v>0</v>
      </c>
      <c r="M172" s="156">
        <v>4</v>
      </c>
      <c r="N172" s="157">
        <v>12</v>
      </c>
      <c r="O172" s="134">
        <v>0.6666666666666666</v>
      </c>
      <c r="P172" s="128">
        <v>0</v>
      </c>
      <c r="Q172" s="129">
        <v>0.6666666666666666</v>
      </c>
      <c r="R172" s="192">
        <f aca="true" t="shared" si="21" ref="R172:R203">SUM(C172,H172,M172)</f>
        <v>4</v>
      </c>
      <c r="S172" s="193">
        <f aca="true" t="shared" si="22" ref="S172:S203">SUM(D172,I172,N172)</f>
        <v>12</v>
      </c>
      <c r="T172" s="194">
        <f>S172/36</f>
        <v>0.3333333333333333</v>
      </c>
      <c r="U172" s="195" t="s">
        <v>13</v>
      </c>
      <c r="V172" s="196">
        <f>SUM(T172,U173:U175)</f>
        <v>0.3333333333333333</v>
      </c>
    </row>
    <row r="173" spans="1:22" ht="23.25">
      <c r="A173" s="13"/>
      <c r="B173" s="5" t="s">
        <v>64</v>
      </c>
      <c r="C173" s="136">
        <v>0</v>
      </c>
      <c r="D173" s="136">
        <v>0</v>
      </c>
      <c r="E173" s="128">
        <v>0</v>
      </c>
      <c r="F173" s="128">
        <v>0</v>
      </c>
      <c r="G173" s="132">
        <v>0</v>
      </c>
      <c r="H173" s="138">
        <v>0</v>
      </c>
      <c r="I173" s="136">
        <v>0</v>
      </c>
      <c r="J173" s="128">
        <v>0</v>
      </c>
      <c r="K173" s="128">
        <v>0</v>
      </c>
      <c r="L173" s="132">
        <v>0</v>
      </c>
      <c r="M173" s="138">
        <v>0</v>
      </c>
      <c r="N173" s="136">
        <v>0</v>
      </c>
      <c r="O173" s="128">
        <v>0</v>
      </c>
      <c r="P173" s="128">
        <v>0</v>
      </c>
      <c r="Q173" s="129">
        <v>0</v>
      </c>
      <c r="R173" s="192">
        <f t="shared" si="21"/>
        <v>0</v>
      </c>
      <c r="S173" s="193">
        <f t="shared" si="22"/>
        <v>0</v>
      </c>
      <c r="T173" s="194">
        <f>S173/24</f>
        <v>0</v>
      </c>
      <c r="U173" s="197">
        <f>T173*1.5</f>
        <v>0</v>
      </c>
      <c r="V173" s="198">
        <v>0</v>
      </c>
    </row>
    <row r="174" spans="1:22" ht="23.25">
      <c r="A174" s="13"/>
      <c r="B174" s="5" t="s">
        <v>14</v>
      </c>
      <c r="C174" s="136">
        <v>0</v>
      </c>
      <c r="D174" s="136">
        <v>0</v>
      </c>
      <c r="E174" s="128">
        <v>0</v>
      </c>
      <c r="F174" s="128">
        <v>0</v>
      </c>
      <c r="G174" s="132">
        <v>0</v>
      </c>
      <c r="H174" s="138">
        <v>0</v>
      </c>
      <c r="I174" s="136">
        <v>0</v>
      </c>
      <c r="J174" s="128">
        <v>0</v>
      </c>
      <c r="K174" s="128">
        <v>0</v>
      </c>
      <c r="L174" s="132">
        <v>0</v>
      </c>
      <c r="M174" s="138">
        <v>0</v>
      </c>
      <c r="N174" s="136">
        <v>0</v>
      </c>
      <c r="O174" s="128">
        <v>0</v>
      </c>
      <c r="P174" s="128">
        <v>0</v>
      </c>
      <c r="Q174" s="129">
        <v>0</v>
      </c>
      <c r="R174" s="192">
        <f t="shared" si="21"/>
        <v>0</v>
      </c>
      <c r="S174" s="193">
        <f t="shared" si="22"/>
        <v>0</v>
      </c>
      <c r="T174" s="194">
        <f>S174/24</f>
        <v>0</v>
      </c>
      <c r="U174" s="197">
        <f>T174*1.5</f>
        <v>0</v>
      </c>
      <c r="V174" s="198">
        <v>0</v>
      </c>
    </row>
    <row r="175" spans="1:22" ht="23.25">
      <c r="A175" s="13"/>
      <c r="B175" s="5" t="s">
        <v>15</v>
      </c>
      <c r="C175" s="136">
        <v>0</v>
      </c>
      <c r="D175" s="136">
        <v>0</v>
      </c>
      <c r="E175" s="128">
        <v>0</v>
      </c>
      <c r="F175" s="128">
        <v>0</v>
      </c>
      <c r="G175" s="132">
        <v>0</v>
      </c>
      <c r="H175" s="138">
        <v>0</v>
      </c>
      <c r="I175" s="136">
        <v>0</v>
      </c>
      <c r="J175" s="128">
        <v>0</v>
      </c>
      <c r="K175" s="128">
        <v>0</v>
      </c>
      <c r="L175" s="132">
        <v>0</v>
      </c>
      <c r="M175" s="138">
        <v>0</v>
      </c>
      <c r="N175" s="136">
        <v>0</v>
      </c>
      <c r="O175" s="128">
        <v>0</v>
      </c>
      <c r="P175" s="128">
        <v>0</v>
      </c>
      <c r="Q175" s="129">
        <v>0</v>
      </c>
      <c r="R175" s="192">
        <f t="shared" si="21"/>
        <v>0</v>
      </c>
      <c r="S175" s="193">
        <f t="shared" si="22"/>
        <v>0</v>
      </c>
      <c r="T175" s="194">
        <f>S175/24</f>
        <v>0</v>
      </c>
      <c r="U175" s="197">
        <f>T175*1.5</f>
        <v>0</v>
      </c>
      <c r="V175" s="198">
        <v>0</v>
      </c>
    </row>
    <row r="176" spans="1:22" ht="23.25">
      <c r="A176" s="4" t="s">
        <v>65</v>
      </c>
      <c r="B176" s="5" t="s">
        <v>12</v>
      </c>
      <c r="C176" s="157">
        <v>167</v>
      </c>
      <c r="D176" s="157">
        <v>420</v>
      </c>
      <c r="E176" s="134">
        <v>23.333333333333332</v>
      </c>
      <c r="F176" s="128">
        <v>0</v>
      </c>
      <c r="G176" s="132">
        <v>30.333333333333332</v>
      </c>
      <c r="H176" s="138">
        <v>246</v>
      </c>
      <c r="I176" s="136">
        <v>654</v>
      </c>
      <c r="J176" s="134">
        <v>36.333333333333336</v>
      </c>
      <c r="K176" s="128">
        <v>0</v>
      </c>
      <c r="L176" s="132">
        <v>61.083333333333336</v>
      </c>
      <c r="M176" s="156">
        <v>433</v>
      </c>
      <c r="N176" s="157">
        <v>951</v>
      </c>
      <c r="O176" s="134">
        <v>52.833333333333336</v>
      </c>
      <c r="P176" s="128">
        <v>0</v>
      </c>
      <c r="Q176" s="129">
        <v>82.33333333333334</v>
      </c>
      <c r="R176" s="192">
        <f t="shared" si="21"/>
        <v>846</v>
      </c>
      <c r="S176" s="193">
        <f t="shared" si="22"/>
        <v>2025</v>
      </c>
      <c r="T176" s="194">
        <f>S176/36</f>
        <v>56.25</v>
      </c>
      <c r="U176" s="195" t="s">
        <v>13</v>
      </c>
      <c r="V176" s="196">
        <f>SUM(T176,U177:U179)</f>
        <v>86.875</v>
      </c>
    </row>
    <row r="177" spans="1:22" ht="23.25">
      <c r="A177" s="13"/>
      <c r="B177" s="5" t="s">
        <v>64</v>
      </c>
      <c r="C177" s="136">
        <v>0</v>
      </c>
      <c r="D177" s="136">
        <v>0</v>
      </c>
      <c r="E177" s="128">
        <v>0</v>
      </c>
      <c r="F177" s="128">
        <v>0</v>
      </c>
      <c r="G177" s="132">
        <v>0</v>
      </c>
      <c r="H177" s="138">
        <v>28</v>
      </c>
      <c r="I177" s="136">
        <v>84</v>
      </c>
      <c r="J177" s="134">
        <v>7</v>
      </c>
      <c r="K177" s="134">
        <v>10.5</v>
      </c>
      <c r="L177" s="132">
        <v>0</v>
      </c>
      <c r="M177" s="138">
        <v>0</v>
      </c>
      <c r="N177" s="136">
        <v>0</v>
      </c>
      <c r="O177" s="128">
        <v>0</v>
      </c>
      <c r="P177" s="128">
        <v>0</v>
      </c>
      <c r="Q177" s="129">
        <v>0</v>
      </c>
      <c r="R177" s="192">
        <f t="shared" si="21"/>
        <v>28</v>
      </c>
      <c r="S177" s="193">
        <f t="shared" si="22"/>
        <v>84</v>
      </c>
      <c r="T177" s="194">
        <f>S177/24</f>
        <v>3.5</v>
      </c>
      <c r="U177" s="197">
        <f>T177*1.5</f>
        <v>5.25</v>
      </c>
      <c r="V177" s="198">
        <v>0</v>
      </c>
    </row>
    <row r="178" spans="1:22" ht="23.25">
      <c r="A178" s="13"/>
      <c r="B178" s="5" t="s">
        <v>14</v>
      </c>
      <c r="C178" s="157">
        <v>28</v>
      </c>
      <c r="D178" s="157">
        <v>56</v>
      </c>
      <c r="E178" s="134">
        <v>4.666666666666667</v>
      </c>
      <c r="F178" s="134">
        <v>7</v>
      </c>
      <c r="G178" s="132">
        <v>0</v>
      </c>
      <c r="H178" s="138">
        <v>57</v>
      </c>
      <c r="I178" s="136">
        <v>114</v>
      </c>
      <c r="J178" s="134">
        <v>9.5</v>
      </c>
      <c r="K178" s="134">
        <v>14.25</v>
      </c>
      <c r="L178" s="132">
        <v>0</v>
      </c>
      <c r="M178" s="156">
        <v>46</v>
      </c>
      <c r="N178" s="157">
        <v>236</v>
      </c>
      <c r="O178" s="134">
        <v>19.666666666666668</v>
      </c>
      <c r="P178" s="134">
        <v>29.5</v>
      </c>
      <c r="Q178" s="129">
        <v>0</v>
      </c>
      <c r="R178" s="192">
        <f t="shared" si="21"/>
        <v>131</v>
      </c>
      <c r="S178" s="193">
        <f t="shared" si="22"/>
        <v>406</v>
      </c>
      <c r="T178" s="194">
        <f>S178/24</f>
        <v>16.916666666666668</v>
      </c>
      <c r="U178" s="197">
        <f>T178*1.5</f>
        <v>25.375</v>
      </c>
      <c r="V178" s="198">
        <v>0</v>
      </c>
    </row>
    <row r="179" spans="1:22" ht="23.25">
      <c r="A179" s="13"/>
      <c r="B179" s="5" t="s">
        <v>15</v>
      </c>
      <c r="C179" s="136">
        <v>0</v>
      </c>
      <c r="D179" s="136">
        <v>0</v>
      </c>
      <c r="E179" s="128">
        <v>0</v>
      </c>
      <c r="F179" s="128">
        <v>0</v>
      </c>
      <c r="G179" s="132">
        <v>0</v>
      </c>
      <c r="H179" s="138">
        <v>0</v>
      </c>
      <c r="I179" s="136">
        <v>0</v>
      </c>
      <c r="J179" s="128">
        <v>0</v>
      </c>
      <c r="K179" s="128">
        <v>0</v>
      </c>
      <c r="L179" s="132">
        <v>0</v>
      </c>
      <c r="M179" s="138">
        <v>0</v>
      </c>
      <c r="N179" s="136">
        <v>0</v>
      </c>
      <c r="O179" s="128">
        <v>0</v>
      </c>
      <c r="P179" s="128">
        <v>0</v>
      </c>
      <c r="Q179" s="129">
        <v>0</v>
      </c>
      <c r="R179" s="192">
        <f t="shared" si="21"/>
        <v>0</v>
      </c>
      <c r="S179" s="193">
        <f t="shared" si="22"/>
        <v>0</v>
      </c>
      <c r="T179" s="194">
        <f>S179/24</f>
        <v>0</v>
      </c>
      <c r="U179" s="197">
        <f>T179*1.5</f>
        <v>0</v>
      </c>
      <c r="V179" s="198">
        <v>0</v>
      </c>
    </row>
    <row r="180" spans="1:22" ht="23.25">
      <c r="A180" s="4" t="s">
        <v>66</v>
      </c>
      <c r="B180" s="5" t="s">
        <v>12</v>
      </c>
      <c r="C180" s="136">
        <v>0</v>
      </c>
      <c r="D180" s="136">
        <v>0</v>
      </c>
      <c r="E180" s="128">
        <v>0</v>
      </c>
      <c r="F180" s="128">
        <v>0</v>
      </c>
      <c r="G180" s="132">
        <v>0</v>
      </c>
      <c r="H180" s="138">
        <v>0</v>
      </c>
      <c r="I180" s="136">
        <v>0</v>
      </c>
      <c r="J180" s="128">
        <v>0</v>
      </c>
      <c r="K180" s="128">
        <v>0</v>
      </c>
      <c r="L180" s="132">
        <v>1.75</v>
      </c>
      <c r="M180" s="156">
        <v>65</v>
      </c>
      <c r="N180" s="157">
        <v>195</v>
      </c>
      <c r="O180" s="134">
        <v>10.833333333333334</v>
      </c>
      <c r="P180" s="128"/>
      <c r="Q180" s="129">
        <v>12.833333333333334</v>
      </c>
      <c r="R180" s="192">
        <f t="shared" si="21"/>
        <v>65</v>
      </c>
      <c r="S180" s="193">
        <f t="shared" si="22"/>
        <v>195</v>
      </c>
      <c r="T180" s="194">
        <f>S180/36</f>
        <v>5.416666666666667</v>
      </c>
      <c r="U180" s="195" t="s">
        <v>13</v>
      </c>
      <c r="V180" s="196">
        <f>SUM(T180,U181:U183)</f>
        <v>7.291666666666667</v>
      </c>
    </row>
    <row r="181" spans="1:22" ht="23.25">
      <c r="A181" s="13"/>
      <c r="B181" s="5" t="s">
        <v>64</v>
      </c>
      <c r="C181" s="136">
        <v>0</v>
      </c>
      <c r="D181" s="136">
        <v>0</v>
      </c>
      <c r="E181" s="128">
        <v>0</v>
      </c>
      <c r="F181" s="128">
        <v>0</v>
      </c>
      <c r="G181" s="132">
        <v>0</v>
      </c>
      <c r="H181" s="138">
        <v>0</v>
      </c>
      <c r="I181" s="136">
        <v>0</v>
      </c>
      <c r="J181" s="128">
        <v>0</v>
      </c>
      <c r="K181" s="128">
        <v>0</v>
      </c>
      <c r="L181" s="132">
        <v>0</v>
      </c>
      <c r="M181" s="138">
        <v>0</v>
      </c>
      <c r="N181" s="136">
        <v>0</v>
      </c>
      <c r="O181" s="128">
        <v>0</v>
      </c>
      <c r="P181" s="128">
        <v>0</v>
      </c>
      <c r="Q181" s="129">
        <v>0</v>
      </c>
      <c r="R181" s="192">
        <f t="shared" si="21"/>
        <v>0</v>
      </c>
      <c r="S181" s="193">
        <f t="shared" si="22"/>
        <v>0</v>
      </c>
      <c r="T181" s="194">
        <f>S181/24</f>
        <v>0</v>
      </c>
      <c r="U181" s="197">
        <f>T181*1.5</f>
        <v>0</v>
      </c>
      <c r="V181" s="198">
        <v>0</v>
      </c>
    </row>
    <row r="182" spans="1:22" ht="23.25">
      <c r="A182" s="13"/>
      <c r="B182" s="5" t="s">
        <v>14</v>
      </c>
      <c r="C182" s="136">
        <v>0</v>
      </c>
      <c r="D182" s="136">
        <v>0</v>
      </c>
      <c r="E182" s="128">
        <v>0</v>
      </c>
      <c r="F182" s="128">
        <v>0</v>
      </c>
      <c r="G182" s="132">
        <v>0</v>
      </c>
      <c r="H182" s="138">
        <v>6</v>
      </c>
      <c r="I182" s="136">
        <v>14</v>
      </c>
      <c r="J182" s="134">
        <v>1.1666666666666667</v>
      </c>
      <c r="K182" s="134">
        <v>1.75</v>
      </c>
      <c r="L182" s="132">
        <v>0</v>
      </c>
      <c r="M182" s="156">
        <v>6</v>
      </c>
      <c r="N182" s="157">
        <v>16</v>
      </c>
      <c r="O182" s="134">
        <v>1.3333333333333333</v>
      </c>
      <c r="P182" s="134">
        <v>2</v>
      </c>
      <c r="Q182" s="129">
        <v>0</v>
      </c>
      <c r="R182" s="192">
        <f t="shared" si="21"/>
        <v>12</v>
      </c>
      <c r="S182" s="193">
        <f t="shared" si="22"/>
        <v>30</v>
      </c>
      <c r="T182" s="194">
        <f>S182/24</f>
        <v>1.25</v>
      </c>
      <c r="U182" s="197">
        <f>T182*1.5</f>
        <v>1.875</v>
      </c>
      <c r="V182" s="198">
        <v>0</v>
      </c>
    </row>
    <row r="183" spans="1:22" ht="23.25">
      <c r="A183" s="13"/>
      <c r="B183" s="5" t="s">
        <v>15</v>
      </c>
      <c r="C183" s="136">
        <v>0</v>
      </c>
      <c r="D183" s="136">
        <v>0</v>
      </c>
      <c r="E183" s="128">
        <v>0</v>
      </c>
      <c r="F183" s="128">
        <v>0</v>
      </c>
      <c r="G183" s="132">
        <v>0</v>
      </c>
      <c r="H183" s="138">
        <v>0</v>
      </c>
      <c r="I183" s="136">
        <v>0</v>
      </c>
      <c r="J183" s="128">
        <v>0</v>
      </c>
      <c r="K183" s="128">
        <v>0</v>
      </c>
      <c r="L183" s="132">
        <v>0</v>
      </c>
      <c r="M183" s="138">
        <v>0</v>
      </c>
      <c r="N183" s="136">
        <v>0</v>
      </c>
      <c r="O183" s="128">
        <v>0</v>
      </c>
      <c r="P183" s="128">
        <v>0</v>
      </c>
      <c r="Q183" s="129">
        <v>0</v>
      </c>
      <c r="R183" s="192">
        <f t="shared" si="21"/>
        <v>0</v>
      </c>
      <c r="S183" s="193">
        <f t="shared" si="22"/>
        <v>0</v>
      </c>
      <c r="T183" s="194">
        <f>S183/24</f>
        <v>0</v>
      </c>
      <c r="U183" s="197">
        <f>T183*1.5</f>
        <v>0</v>
      </c>
      <c r="V183" s="198">
        <v>0</v>
      </c>
    </row>
    <row r="184" spans="1:22" ht="23.25">
      <c r="A184" s="4" t="s">
        <v>67</v>
      </c>
      <c r="B184" s="5" t="s">
        <v>12</v>
      </c>
      <c r="C184" s="136">
        <v>0</v>
      </c>
      <c r="D184" s="136">
        <v>0</v>
      </c>
      <c r="E184" s="128">
        <v>0</v>
      </c>
      <c r="F184" s="128">
        <v>0</v>
      </c>
      <c r="G184" s="132">
        <v>47.75</v>
      </c>
      <c r="H184" s="138">
        <v>0</v>
      </c>
      <c r="I184" s="136">
        <v>0</v>
      </c>
      <c r="J184" s="128">
        <v>0</v>
      </c>
      <c r="K184" s="128">
        <v>0</v>
      </c>
      <c r="L184" s="132">
        <v>59.75</v>
      </c>
      <c r="M184" s="138">
        <v>0</v>
      </c>
      <c r="N184" s="136">
        <v>0</v>
      </c>
      <c r="O184" s="128">
        <v>0</v>
      </c>
      <c r="P184" s="128">
        <v>0</v>
      </c>
      <c r="Q184" s="129">
        <v>154</v>
      </c>
      <c r="R184" s="192">
        <f t="shared" si="21"/>
        <v>0</v>
      </c>
      <c r="S184" s="193">
        <f t="shared" si="22"/>
        <v>0</v>
      </c>
      <c r="T184" s="194">
        <f>S184/36</f>
        <v>0</v>
      </c>
      <c r="U184" s="195" t="s">
        <v>13</v>
      </c>
      <c r="V184" s="196">
        <f>SUM(T184,U185:U187)</f>
        <v>130.75</v>
      </c>
    </row>
    <row r="185" spans="1:22" ht="23.25">
      <c r="A185" s="13"/>
      <c r="B185" s="5" t="s">
        <v>64</v>
      </c>
      <c r="C185" s="136">
        <v>0</v>
      </c>
      <c r="D185" s="136">
        <v>0</v>
      </c>
      <c r="E185" s="128">
        <v>0</v>
      </c>
      <c r="F185" s="128">
        <v>0</v>
      </c>
      <c r="G185" s="132">
        <v>0</v>
      </c>
      <c r="H185" s="138">
        <v>0</v>
      </c>
      <c r="I185" s="136">
        <v>0</v>
      </c>
      <c r="J185" s="128">
        <v>0</v>
      </c>
      <c r="K185" s="128">
        <v>0</v>
      </c>
      <c r="L185" s="132">
        <v>0</v>
      </c>
      <c r="M185" s="138">
        <v>0</v>
      </c>
      <c r="N185" s="136">
        <v>0</v>
      </c>
      <c r="O185" s="128">
        <v>0</v>
      </c>
      <c r="P185" s="128">
        <v>0</v>
      </c>
      <c r="Q185" s="129">
        <v>0</v>
      </c>
      <c r="R185" s="192">
        <f t="shared" si="21"/>
        <v>0</v>
      </c>
      <c r="S185" s="193">
        <f t="shared" si="22"/>
        <v>0</v>
      </c>
      <c r="T185" s="194">
        <f>S185/24</f>
        <v>0</v>
      </c>
      <c r="U185" s="197">
        <f>T185*1.5</f>
        <v>0</v>
      </c>
      <c r="V185" s="198">
        <v>0</v>
      </c>
    </row>
    <row r="186" spans="1:22" ht="23.25">
      <c r="A186" s="13"/>
      <c r="B186" s="5" t="s">
        <v>14</v>
      </c>
      <c r="C186" s="157">
        <v>55</v>
      </c>
      <c r="D186" s="157">
        <v>244</v>
      </c>
      <c r="E186" s="134">
        <v>20.333333333333332</v>
      </c>
      <c r="F186" s="134">
        <v>30.5</v>
      </c>
      <c r="G186" s="132">
        <v>0</v>
      </c>
      <c r="H186" s="138">
        <v>122</v>
      </c>
      <c r="I186" s="136">
        <v>361</v>
      </c>
      <c r="J186" s="134">
        <v>30.083333333333332</v>
      </c>
      <c r="K186" s="134">
        <v>45.125</v>
      </c>
      <c r="L186" s="132">
        <v>0</v>
      </c>
      <c r="M186" s="156">
        <v>155</v>
      </c>
      <c r="N186" s="157">
        <v>584</v>
      </c>
      <c r="O186" s="134">
        <v>48.666666666666664</v>
      </c>
      <c r="P186" s="134">
        <v>73</v>
      </c>
      <c r="Q186" s="129">
        <v>0</v>
      </c>
      <c r="R186" s="192">
        <f t="shared" si="21"/>
        <v>332</v>
      </c>
      <c r="S186" s="193">
        <f t="shared" si="22"/>
        <v>1189</v>
      </c>
      <c r="T186" s="194">
        <f>S186/24</f>
        <v>49.541666666666664</v>
      </c>
      <c r="U186" s="197">
        <f>T186*1.5</f>
        <v>74.3125</v>
      </c>
      <c r="V186" s="198">
        <v>0</v>
      </c>
    </row>
    <row r="187" spans="1:22" ht="23.25">
      <c r="A187" s="13"/>
      <c r="B187" s="5" t="s">
        <v>15</v>
      </c>
      <c r="C187" s="157">
        <v>13</v>
      </c>
      <c r="D187" s="157">
        <v>138</v>
      </c>
      <c r="E187" s="134">
        <v>11.5</v>
      </c>
      <c r="F187" s="134">
        <v>17.25</v>
      </c>
      <c r="G187" s="132">
        <v>0</v>
      </c>
      <c r="H187" s="138">
        <v>17</v>
      </c>
      <c r="I187" s="136">
        <v>117</v>
      </c>
      <c r="J187" s="134">
        <v>9.75</v>
      </c>
      <c r="K187" s="134">
        <v>14.625</v>
      </c>
      <c r="L187" s="132">
        <v>0</v>
      </c>
      <c r="M187" s="156">
        <v>18</v>
      </c>
      <c r="N187" s="157">
        <v>648</v>
      </c>
      <c r="O187" s="134">
        <v>54</v>
      </c>
      <c r="P187" s="134">
        <v>81</v>
      </c>
      <c r="Q187" s="129">
        <v>0</v>
      </c>
      <c r="R187" s="192">
        <f t="shared" si="21"/>
        <v>48</v>
      </c>
      <c r="S187" s="193">
        <f t="shared" si="22"/>
        <v>903</v>
      </c>
      <c r="T187" s="194">
        <f>S187/24</f>
        <v>37.625</v>
      </c>
      <c r="U187" s="197">
        <f>T187*1.5</f>
        <v>56.4375</v>
      </c>
      <c r="V187" s="198">
        <v>0</v>
      </c>
    </row>
    <row r="188" spans="1:22" ht="23.25">
      <c r="A188" s="4" t="s">
        <v>68</v>
      </c>
      <c r="B188" s="5" t="s">
        <v>12</v>
      </c>
      <c r="C188" s="157">
        <v>2141</v>
      </c>
      <c r="D188" s="157">
        <v>6213</v>
      </c>
      <c r="E188" s="134">
        <v>345.1666666666667</v>
      </c>
      <c r="F188" s="128">
        <v>0</v>
      </c>
      <c r="G188" s="132">
        <v>352.6666666666667</v>
      </c>
      <c r="H188" s="138">
        <v>2184</v>
      </c>
      <c r="I188" s="136">
        <v>6554</v>
      </c>
      <c r="J188" s="134">
        <v>364.1111111111111</v>
      </c>
      <c r="K188" s="128">
        <v>0</v>
      </c>
      <c r="L188" s="132">
        <v>384.1111111111111</v>
      </c>
      <c r="M188" s="156">
        <v>2366</v>
      </c>
      <c r="N188" s="157">
        <v>7098</v>
      </c>
      <c r="O188" s="134">
        <v>394.3333333333333</v>
      </c>
      <c r="P188" s="128">
        <v>0</v>
      </c>
      <c r="Q188" s="129">
        <v>424.0833333333333</v>
      </c>
      <c r="R188" s="192">
        <f t="shared" si="21"/>
        <v>6691</v>
      </c>
      <c r="S188" s="193">
        <f t="shared" si="22"/>
        <v>19865</v>
      </c>
      <c r="T188" s="194">
        <f>S188/36</f>
        <v>551.8055555555555</v>
      </c>
      <c r="U188" s="195" t="s">
        <v>13</v>
      </c>
      <c r="V188" s="196">
        <f>SUM(T188,U189:U191)</f>
        <v>580.4305555555555</v>
      </c>
    </row>
    <row r="189" spans="1:22" ht="23.25">
      <c r="A189" s="13"/>
      <c r="B189" s="5" t="s">
        <v>64</v>
      </c>
      <c r="C189" s="136">
        <v>0</v>
      </c>
      <c r="D189" s="136">
        <v>0</v>
      </c>
      <c r="E189" s="128">
        <v>0</v>
      </c>
      <c r="F189" s="128">
        <v>0</v>
      </c>
      <c r="G189" s="132">
        <v>0</v>
      </c>
      <c r="H189" s="138">
        <v>28</v>
      </c>
      <c r="I189" s="136">
        <v>56</v>
      </c>
      <c r="J189" s="134">
        <v>4.666666666666667</v>
      </c>
      <c r="K189" s="134">
        <v>7</v>
      </c>
      <c r="L189" s="132">
        <v>0</v>
      </c>
      <c r="M189" s="156">
        <v>3</v>
      </c>
      <c r="N189" s="157">
        <v>6</v>
      </c>
      <c r="O189" s="134">
        <v>0.5</v>
      </c>
      <c r="P189" s="134">
        <v>0.75</v>
      </c>
      <c r="Q189" s="129">
        <v>0</v>
      </c>
      <c r="R189" s="192">
        <f t="shared" si="21"/>
        <v>31</v>
      </c>
      <c r="S189" s="193">
        <f t="shared" si="22"/>
        <v>62</v>
      </c>
      <c r="T189" s="194">
        <f>S189/24</f>
        <v>2.5833333333333335</v>
      </c>
      <c r="U189" s="197">
        <f>T189*1.5</f>
        <v>3.875</v>
      </c>
      <c r="V189" s="198">
        <v>0</v>
      </c>
    </row>
    <row r="190" spans="1:22" ht="23.25">
      <c r="A190" s="13"/>
      <c r="B190" s="5" t="s">
        <v>14</v>
      </c>
      <c r="C190" s="157">
        <v>30</v>
      </c>
      <c r="D190" s="157">
        <v>60</v>
      </c>
      <c r="E190" s="134">
        <v>5</v>
      </c>
      <c r="F190" s="134">
        <v>7.5</v>
      </c>
      <c r="G190" s="132">
        <v>0</v>
      </c>
      <c r="H190" s="138">
        <v>52</v>
      </c>
      <c r="I190" s="136">
        <v>104</v>
      </c>
      <c r="J190" s="134">
        <v>8.666666666666666</v>
      </c>
      <c r="K190" s="134">
        <v>13</v>
      </c>
      <c r="L190" s="132">
        <v>0</v>
      </c>
      <c r="M190" s="156">
        <v>36</v>
      </c>
      <c r="N190" s="157">
        <v>232</v>
      </c>
      <c r="O190" s="134">
        <v>19.333333333333332</v>
      </c>
      <c r="P190" s="134">
        <v>29</v>
      </c>
      <c r="Q190" s="129">
        <v>0</v>
      </c>
      <c r="R190" s="192">
        <f t="shared" si="21"/>
        <v>118</v>
      </c>
      <c r="S190" s="193">
        <f t="shared" si="22"/>
        <v>396</v>
      </c>
      <c r="T190" s="194">
        <f>S190/24</f>
        <v>16.5</v>
      </c>
      <c r="U190" s="197">
        <f>T190*1.5</f>
        <v>24.75</v>
      </c>
      <c r="V190" s="198">
        <v>0</v>
      </c>
    </row>
    <row r="191" spans="1:22" ht="23.25">
      <c r="A191" s="13"/>
      <c r="B191" s="5" t="s">
        <v>15</v>
      </c>
      <c r="C191" s="136">
        <v>0</v>
      </c>
      <c r="D191" s="136">
        <v>0</v>
      </c>
      <c r="E191" s="128">
        <v>0</v>
      </c>
      <c r="F191" s="128">
        <v>0</v>
      </c>
      <c r="G191" s="132">
        <v>0</v>
      </c>
      <c r="H191" s="138">
        <v>0</v>
      </c>
      <c r="I191" s="136">
        <v>0</v>
      </c>
      <c r="J191" s="128">
        <v>0</v>
      </c>
      <c r="K191" s="128">
        <v>0</v>
      </c>
      <c r="L191" s="132">
        <v>0</v>
      </c>
      <c r="M191" s="138">
        <v>0</v>
      </c>
      <c r="N191" s="136">
        <v>0</v>
      </c>
      <c r="O191" s="128">
        <v>0</v>
      </c>
      <c r="P191" s="128">
        <v>0</v>
      </c>
      <c r="Q191" s="129">
        <v>0</v>
      </c>
      <c r="R191" s="192">
        <f t="shared" si="21"/>
        <v>0</v>
      </c>
      <c r="S191" s="193">
        <f t="shared" si="22"/>
        <v>0</v>
      </c>
      <c r="T191" s="194">
        <f>S191/24</f>
        <v>0</v>
      </c>
      <c r="U191" s="197">
        <f>T191*1.5</f>
        <v>0</v>
      </c>
      <c r="V191" s="198">
        <v>0</v>
      </c>
    </row>
    <row r="192" spans="1:22" ht="23.25">
      <c r="A192" s="4" t="s">
        <v>69</v>
      </c>
      <c r="B192" s="5" t="s">
        <v>12</v>
      </c>
      <c r="C192" s="136">
        <v>0</v>
      </c>
      <c r="D192" s="136">
        <v>0</v>
      </c>
      <c r="E192" s="128">
        <v>0</v>
      </c>
      <c r="F192" s="128">
        <v>0</v>
      </c>
      <c r="G192" s="132">
        <v>337.25</v>
      </c>
      <c r="H192" s="138">
        <v>0</v>
      </c>
      <c r="I192" s="136">
        <v>0</v>
      </c>
      <c r="J192" s="128">
        <v>0</v>
      </c>
      <c r="K192" s="128">
        <v>0</v>
      </c>
      <c r="L192" s="132">
        <v>504.375</v>
      </c>
      <c r="M192" s="138">
        <v>0</v>
      </c>
      <c r="N192" s="136">
        <v>0</v>
      </c>
      <c r="O192" s="128">
        <v>0</v>
      </c>
      <c r="P192" s="128">
        <v>0</v>
      </c>
      <c r="Q192" s="129">
        <v>693</v>
      </c>
      <c r="R192" s="192">
        <f t="shared" si="21"/>
        <v>0</v>
      </c>
      <c r="S192" s="193">
        <f t="shared" si="22"/>
        <v>0</v>
      </c>
      <c r="T192" s="194">
        <f>S192/36</f>
        <v>0</v>
      </c>
      <c r="U192" s="195" t="s">
        <v>13</v>
      </c>
      <c r="V192" s="196">
        <f>SUM(T192,U193:U195)</f>
        <v>767.3125</v>
      </c>
    </row>
    <row r="193" spans="1:22" ht="23.25">
      <c r="A193" s="13"/>
      <c r="B193" s="5" t="s">
        <v>64</v>
      </c>
      <c r="C193" s="157">
        <v>26</v>
      </c>
      <c r="D193" s="157">
        <v>78</v>
      </c>
      <c r="E193" s="134">
        <v>6.5</v>
      </c>
      <c r="F193" s="134">
        <v>9.75</v>
      </c>
      <c r="G193" s="132">
        <v>0</v>
      </c>
      <c r="H193" s="138">
        <v>54</v>
      </c>
      <c r="I193" s="136">
        <v>162</v>
      </c>
      <c r="J193" s="134">
        <v>13.5</v>
      </c>
      <c r="K193" s="134">
        <v>20.25</v>
      </c>
      <c r="L193" s="132">
        <v>0</v>
      </c>
      <c r="M193" s="156">
        <v>68</v>
      </c>
      <c r="N193" s="157">
        <v>204</v>
      </c>
      <c r="O193" s="134">
        <v>17</v>
      </c>
      <c r="P193" s="134">
        <v>25.5</v>
      </c>
      <c r="Q193" s="129">
        <v>0</v>
      </c>
      <c r="R193" s="192">
        <f t="shared" si="21"/>
        <v>148</v>
      </c>
      <c r="S193" s="193">
        <f t="shared" si="22"/>
        <v>444</v>
      </c>
      <c r="T193" s="194">
        <f>S193/24</f>
        <v>18.5</v>
      </c>
      <c r="U193" s="197">
        <f>T193*1.5</f>
        <v>27.75</v>
      </c>
      <c r="V193" s="198">
        <v>0</v>
      </c>
    </row>
    <row r="194" spans="1:22" ht="23.25">
      <c r="A194" s="13"/>
      <c r="B194" s="5" t="s">
        <v>14</v>
      </c>
      <c r="C194" s="157">
        <v>819</v>
      </c>
      <c r="D194" s="157">
        <v>2452</v>
      </c>
      <c r="E194" s="134">
        <v>204.33333333333334</v>
      </c>
      <c r="F194" s="134">
        <v>306.5</v>
      </c>
      <c r="G194" s="132">
        <v>0</v>
      </c>
      <c r="H194" s="138">
        <v>1290</v>
      </c>
      <c r="I194" s="136">
        <v>3861</v>
      </c>
      <c r="J194" s="134">
        <v>321.75</v>
      </c>
      <c r="K194" s="134">
        <v>482.625</v>
      </c>
      <c r="L194" s="132">
        <v>0</v>
      </c>
      <c r="M194" s="156">
        <v>1747</v>
      </c>
      <c r="N194" s="157">
        <v>5295</v>
      </c>
      <c r="O194" s="134">
        <v>441.25</v>
      </c>
      <c r="P194" s="134">
        <v>661.875</v>
      </c>
      <c r="Q194" s="129">
        <v>0</v>
      </c>
      <c r="R194" s="192">
        <f t="shared" si="21"/>
        <v>3856</v>
      </c>
      <c r="S194" s="193">
        <f t="shared" si="22"/>
        <v>11608</v>
      </c>
      <c r="T194" s="194">
        <f>S194/24</f>
        <v>483.6666666666667</v>
      </c>
      <c r="U194" s="197">
        <f>T194*1.5</f>
        <v>725.5</v>
      </c>
      <c r="V194" s="198">
        <v>0</v>
      </c>
    </row>
    <row r="195" spans="1:22" ht="23.25">
      <c r="A195" s="13"/>
      <c r="B195" s="5" t="s">
        <v>15</v>
      </c>
      <c r="C195" s="157">
        <v>56</v>
      </c>
      <c r="D195" s="157">
        <v>168</v>
      </c>
      <c r="E195" s="134">
        <v>14</v>
      </c>
      <c r="F195" s="134">
        <v>21</v>
      </c>
      <c r="G195" s="132">
        <v>0</v>
      </c>
      <c r="H195" s="138">
        <v>4</v>
      </c>
      <c r="I195" s="136">
        <v>12</v>
      </c>
      <c r="J195" s="134">
        <v>1</v>
      </c>
      <c r="K195" s="134">
        <v>1.5</v>
      </c>
      <c r="L195" s="132">
        <v>0</v>
      </c>
      <c r="M195" s="156">
        <v>15</v>
      </c>
      <c r="N195" s="157">
        <v>45</v>
      </c>
      <c r="O195" s="134">
        <v>3.75</v>
      </c>
      <c r="P195" s="134">
        <v>5.625</v>
      </c>
      <c r="Q195" s="129">
        <v>0</v>
      </c>
      <c r="R195" s="192">
        <f t="shared" si="21"/>
        <v>75</v>
      </c>
      <c r="S195" s="193">
        <f t="shared" si="22"/>
        <v>225</v>
      </c>
      <c r="T195" s="194">
        <f>S195/24</f>
        <v>9.375</v>
      </c>
      <c r="U195" s="197">
        <f>T195*1.5</f>
        <v>14.0625</v>
      </c>
      <c r="V195" s="198">
        <v>0</v>
      </c>
    </row>
    <row r="196" spans="1:22" ht="23.25">
      <c r="A196" s="4" t="s">
        <v>70</v>
      </c>
      <c r="B196" s="5" t="s">
        <v>12</v>
      </c>
      <c r="C196" s="157">
        <v>43</v>
      </c>
      <c r="D196" s="157">
        <v>86</v>
      </c>
      <c r="E196" s="134">
        <v>4.777777777777778</v>
      </c>
      <c r="F196" s="128">
        <v>0</v>
      </c>
      <c r="G196" s="132">
        <v>46.27777777777778</v>
      </c>
      <c r="H196" s="138">
        <v>367</v>
      </c>
      <c r="I196" s="136">
        <v>734</v>
      </c>
      <c r="J196" s="134">
        <v>40.77777777777778</v>
      </c>
      <c r="K196" s="128">
        <v>0</v>
      </c>
      <c r="L196" s="132">
        <v>87.52777777777777</v>
      </c>
      <c r="M196" s="156">
        <v>226</v>
      </c>
      <c r="N196" s="157">
        <v>452</v>
      </c>
      <c r="O196" s="134">
        <v>25.11111111111111</v>
      </c>
      <c r="P196" s="128">
        <v>0</v>
      </c>
      <c r="Q196" s="129">
        <v>73.61111111111111</v>
      </c>
      <c r="R196" s="192">
        <f t="shared" si="21"/>
        <v>636</v>
      </c>
      <c r="S196" s="193">
        <f t="shared" si="22"/>
        <v>1272</v>
      </c>
      <c r="T196" s="194">
        <f>S196/36</f>
        <v>35.333333333333336</v>
      </c>
      <c r="U196" s="195" t="s">
        <v>13</v>
      </c>
      <c r="V196" s="196">
        <f>SUM(T196,U197:U199)</f>
        <v>103.70833333333334</v>
      </c>
    </row>
    <row r="197" spans="1:22" ht="23.25">
      <c r="A197" s="13"/>
      <c r="B197" s="5" t="s">
        <v>64</v>
      </c>
      <c r="C197" s="136">
        <v>0</v>
      </c>
      <c r="D197" s="136">
        <v>0</v>
      </c>
      <c r="E197" s="128">
        <v>0</v>
      </c>
      <c r="F197" s="128">
        <v>0</v>
      </c>
      <c r="G197" s="132">
        <v>0</v>
      </c>
      <c r="H197" s="138">
        <v>25</v>
      </c>
      <c r="I197" s="136">
        <v>50</v>
      </c>
      <c r="J197" s="134">
        <v>4.166666666666667</v>
      </c>
      <c r="K197" s="134">
        <v>6.25</v>
      </c>
      <c r="L197" s="132">
        <v>0</v>
      </c>
      <c r="M197" s="156">
        <v>3</v>
      </c>
      <c r="N197" s="157">
        <v>6</v>
      </c>
      <c r="O197" s="134">
        <v>0.5</v>
      </c>
      <c r="P197" s="134">
        <v>0.75</v>
      </c>
      <c r="Q197" s="129">
        <v>0</v>
      </c>
      <c r="R197" s="192">
        <f t="shared" si="21"/>
        <v>28</v>
      </c>
      <c r="S197" s="193">
        <f t="shared" si="22"/>
        <v>56</v>
      </c>
      <c r="T197" s="194">
        <f>S197/24</f>
        <v>2.3333333333333335</v>
      </c>
      <c r="U197" s="197">
        <f>T197*1.5</f>
        <v>3.5</v>
      </c>
      <c r="V197" s="198">
        <v>0</v>
      </c>
    </row>
    <row r="198" spans="1:22" ht="23.25">
      <c r="A198" s="13"/>
      <c r="B198" s="5" t="s">
        <v>14</v>
      </c>
      <c r="C198" s="157">
        <v>165</v>
      </c>
      <c r="D198" s="157">
        <v>332</v>
      </c>
      <c r="E198" s="134">
        <v>27.666666666666668</v>
      </c>
      <c r="F198" s="134">
        <v>41.5</v>
      </c>
      <c r="G198" s="132">
        <v>0</v>
      </c>
      <c r="H198" s="138">
        <v>147</v>
      </c>
      <c r="I198" s="136">
        <v>324</v>
      </c>
      <c r="J198" s="134">
        <v>27</v>
      </c>
      <c r="K198" s="134">
        <v>40.5</v>
      </c>
      <c r="L198" s="132">
        <v>0</v>
      </c>
      <c r="M198" s="156">
        <v>176</v>
      </c>
      <c r="N198" s="157">
        <v>382</v>
      </c>
      <c r="O198" s="134">
        <v>31.833333333333332</v>
      </c>
      <c r="P198" s="134">
        <v>47.75</v>
      </c>
      <c r="Q198" s="129">
        <v>0</v>
      </c>
      <c r="R198" s="192">
        <f t="shared" si="21"/>
        <v>488</v>
      </c>
      <c r="S198" s="193">
        <f t="shared" si="22"/>
        <v>1038</v>
      </c>
      <c r="T198" s="194">
        <f>S198/24</f>
        <v>43.25</v>
      </c>
      <c r="U198" s="197">
        <f>T198*1.5</f>
        <v>64.875</v>
      </c>
      <c r="V198" s="198">
        <v>0</v>
      </c>
    </row>
    <row r="199" spans="1:22" ht="23.25">
      <c r="A199" s="13"/>
      <c r="B199" s="5" t="s">
        <v>15</v>
      </c>
      <c r="C199" s="136">
        <v>0</v>
      </c>
      <c r="D199" s="136">
        <v>0</v>
      </c>
      <c r="E199" s="128">
        <v>0</v>
      </c>
      <c r="F199" s="128">
        <v>0</v>
      </c>
      <c r="G199" s="132">
        <v>0</v>
      </c>
      <c r="H199" s="138">
        <v>0</v>
      </c>
      <c r="I199" s="136">
        <v>0</v>
      </c>
      <c r="J199" s="128">
        <v>0</v>
      </c>
      <c r="K199" s="128">
        <v>0</v>
      </c>
      <c r="L199" s="132">
        <v>0</v>
      </c>
      <c r="M199" s="138">
        <v>0</v>
      </c>
      <c r="N199" s="136">
        <v>0</v>
      </c>
      <c r="O199" s="128">
        <v>0</v>
      </c>
      <c r="P199" s="128">
        <v>0</v>
      </c>
      <c r="Q199" s="129">
        <v>0</v>
      </c>
      <c r="R199" s="192">
        <f t="shared" si="21"/>
        <v>0</v>
      </c>
      <c r="S199" s="193">
        <f t="shared" si="22"/>
        <v>0</v>
      </c>
      <c r="T199" s="194">
        <f>S199/24</f>
        <v>0</v>
      </c>
      <c r="U199" s="197">
        <f>T199*1.5</f>
        <v>0</v>
      </c>
      <c r="V199" s="198">
        <v>0</v>
      </c>
    </row>
    <row r="200" spans="1:22" ht="23.25">
      <c r="A200" s="4" t="s">
        <v>71</v>
      </c>
      <c r="B200" s="5" t="s">
        <v>12</v>
      </c>
      <c r="C200" s="136">
        <v>0</v>
      </c>
      <c r="D200" s="136">
        <v>0</v>
      </c>
      <c r="E200" s="128">
        <v>0</v>
      </c>
      <c r="F200" s="128">
        <v>0</v>
      </c>
      <c r="G200" s="132">
        <v>39</v>
      </c>
      <c r="H200" s="138">
        <v>102</v>
      </c>
      <c r="I200" s="136">
        <v>204</v>
      </c>
      <c r="J200" s="134">
        <v>11.333333333333334</v>
      </c>
      <c r="K200" s="128">
        <v>0</v>
      </c>
      <c r="L200" s="132">
        <v>143.33333333333334</v>
      </c>
      <c r="M200" s="156">
        <v>76</v>
      </c>
      <c r="N200" s="157">
        <v>152</v>
      </c>
      <c r="O200" s="134">
        <v>8.444444444444445</v>
      </c>
      <c r="P200" s="128">
        <v>0</v>
      </c>
      <c r="Q200" s="129">
        <v>113.44444444444444</v>
      </c>
      <c r="R200" s="192">
        <f t="shared" si="21"/>
        <v>178</v>
      </c>
      <c r="S200" s="193">
        <f t="shared" si="22"/>
        <v>356</v>
      </c>
      <c r="T200" s="194">
        <f>S200/36</f>
        <v>9.88888888888889</v>
      </c>
      <c r="U200" s="195" t="s">
        <v>13</v>
      </c>
      <c r="V200" s="196">
        <f>SUM(T200,U201:U203)</f>
        <v>147.88888888888889</v>
      </c>
    </row>
    <row r="201" spans="1:22" ht="23.25">
      <c r="A201" s="13"/>
      <c r="B201" s="5" t="s">
        <v>64</v>
      </c>
      <c r="C201" s="136">
        <v>0</v>
      </c>
      <c r="D201" s="136">
        <v>0</v>
      </c>
      <c r="E201" s="128">
        <v>0</v>
      </c>
      <c r="F201" s="128">
        <v>0</v>
      </c>
      <c r="G201" s="132">
        <v>0</v>
      </c>
      <c r="H201" s="138">
        <v>0</v>
      </c>
      <c r="I201" s="136">
        <v>0</v>
      </c>
      <c r="J201" s="128">
        <v>0</v>
      </c>
      <c r="K201" s="128">
        <v>0</v>
      </c>
      <c r="L201" s="132">
        <v>0</v>
      </c>
      <c r="M201" s="138">
        <v>0</v>
      </c>
      <c r="N201" s="136">
        <v>0</v>
      </c>
      <c r="O201" s="128">
        <v>0</v>
      </c>
      <c r="P201" s="128">
        <v>0</v>
      </c>
      <c r="Q201" s="129">
        <v>0</v>
      </c>
      <c r="R201" s="192">
        <f t="shared" si="21"/>
        <v>0</v>
      </c>
      <c r="S201" s="193">
        <f t="shared" si="22"/>
        <v>0</v>
      </c>
      <c r="T201" s="194">
        <f>S201/24</f>
        <v>0</v>
      </c>
      <c r="U201" s="197">
        <f>T201*1.5</f>
        <v>0</v>
      </c>
      <c r="V201" s="198">
        <v>0</v>
      </c>
    </row>
    <row r="202" spans="1:22" ht="23.25">
      <c r="A202" s="13"/>
      <c r="B202" s="5" t="s">
        <v>14</v>
      </c>
      <c r="C202" s="157">
        <v>104</v>
      </c>
      <c r="D202" s="157">
        <v>312</v>
      </c>
      <c r="E202" s="134">
        <v>26</v>
      </c>
      <c r="F202" s="134">
        <v>39</v>
      </c>
      <c r="G202" s="132">
        <v>0</v>
      </c>
      <c r="H202" s="138">
        <v>352</v>
      </c>
      <c r="I202" s="136">
        <v>1056</v>
      </c>
      <c r="J202" s="134">
        <v>88</v>
      </c>
      <c r="K202" s="134">
        <v>132</v>
      </c>
      <c r="L202" s="132">
        <v>0</v>
      </c>
      <c r="M202" s="156">
        <v>271</v>
      </c>
      <c r="N202" s="157">
        <v>840</v>
      </c>
      <c r="O202" s="134">
        <v>70</v>
      </c>
      <c r="P202" s="134">
        <v>105</v>
      </c>
      <c r="Q202" s="129">
        <v>0</v>
      </c>
      <c r="R202" s="192">
        <f t="shared" si="21"/>
        <v>727</v>
      </c>
      <c r="S202" s="193">
        <f t="shared" si="22"/>
        <v>2208</v>
      </c>
      <c r="T202" s="194">
        <f>S202/24</f>
        <v>92</v>
      </c>
      <c r="U202" s="197">
        <f>T202*1.5</f>
        <v>138</v>
      </c>
      <c r="V202" s="198">
        <v>0</v>
      </c>
    </row>
    <row r="203" spans="1:22" ht="23.25">
      <c r="A203" s="13"/>
      <c r="B203" s="5" t="s">
        <v>15</v>
      </c>
      <c r="C203" s="136">
        <v>0</v>
      </c>
      <c r="D203" s="136">
        <v>0</v>
      </c>
      <c r="E203" s="128">
        <v>0</v>
      </c>
      <c r="F203" s="128">
        <v>0</v>
      </c>
      <c r="G203" s="132">
        <v>0</v>
      </c>
      <c r="H203" s="138">
        <v>0</v>
      </c>
      <c r="I203" s="136">
        <v>0</v>
      </c>
      <c r="J203" s="128">
        <v>0</v>
      </c>
      <c r="K203" s="128">
        <v>0</v>
      </c>
      <c r="L203" s="132">
        <v>0</v>
      </c>
      <c r="M203" s="138">
        <v>0</v>
      </c>
      <c r="N203" s="136">
        <v>0</v>
      </c>
      <c r="O203" s="128">
        <v>0</v>
      </c>
      <c r="P203" s="128">
        <v>0</v>
      </c>
      <c r="Q203" s="129">
        <v>0</v>
      </c>
      <c r="R203" s="192">
        <f t="shared" si="21"/>
        <v>0</v>
      </c>
      <c r="S203" s="193">
        <f t="shared" si="22"/>
        <v>0</v>
      </c>
      <c r="T203" s="194">
        <f>S203/24</f>
        <v>0</v>
      </c>
      <c r="U203" s="197">
        <f>T203*1.5</f>
        <v>0</v>
      </c>
      <c r="V203" s="198">
        <v>0</v>
      </c>
    </row>
    <row r="204" spans="1:22" ht="23.25">
      <c r="A204" s="4" t="s">
        <v>72</v>
      </c>
      <c r="B204" s="5" t="s">
        <v>12</v>
      </c>
      <c r="C204" s="136">
        <v>0</v>
      </c>
      <c r="D204" s="136">
        <v>0</v>
      </c>
      <c r="E204" s="128">
        <v>0</v>
      </c>
      <c r="F204" s="128">
        <v>0</v>
      </c>
      <c r="G204" s="132">
        <f>SUM(E204,F205:F207)</f>
        <v>64.875</v>
      </c>
      <c r="H204" s="138">
        <v>144</v>
      </c>
      <c r="I204" s="136">
        <v>432</v>
      </c>
      <c r="J204" s="134">
        <v>24</v>
      </c>
      <c r="K204" s="128">
        <v>0</v>
      </c>
      <c r="L204" s="132">
        <v>137.25</v>
      </c>
      <c r="M204" s="156">
        <v>311</v>
      </c>
      <c r="N204" s="157">
        <v>866</v>
      </c>
      <c r="O204" s="134">
        <v>48.111111111111114</v>
      </c>
      <c r="P204" s="128">
        <v>0</v>
      </c>
      <c r="Q204" s="129">
        <v>131.36111111111111</v>
      </c>
      <c r="R204" s="192">
        <f aca="true" t="shared" si="23" ref="R204:R227">SUM(C204,H204,M204)</f>
        <v>455</v>
      </c>
      <c r="S204" s="193">
        <f aca="true" t="shared" si="24" ref="S204:S227">SUM(D204,I204,N204)</f>
        <v>1298</v>
      </c>
      <c r="T204" s="194">
        <f>S204/36</f>
        <v>36.05555555555556</v>
      </c>
      <c r="U204" s="195" t="s">
        <v>13</v>
      </c>
      <c r="V204" s="196">
        <f>SUM(T204,U205:U207)</f>
        <v>164.11805555555554</v>
      </c>
    </row>
    <row r="205" spans="1:22" ht="23.25">
      <c r="A205" s="13"/>
      <c r="B205" s="5" t="s">
        <v>64</v>
      </c>
      <c r="C205" s="136">
        <v>0</v>
      </c>
      <c r="D205" s="136">
        <v>0</v>
      </c>
      <c r="E205" s="128">
        <v>0</v>
      </c>
      <c r="F205" s="128">
        <v>0</v>
      </c>
      <c r="G205" s="132">
        <v>0</v>
      </c>
      <c r="H205" s="138">
        <v>52</v>
      </c>
      <c r="I205" s="136">
        <v>156</v>
      </c>
      <c r="J205" s="134">
        <v>13</v>
      </c>
      <c r="K205" s="134">
        <v>19.5</v>
      </c>
      <c r="L205" s="132">
        <v>0</v>
      </c>
      <c r="M205" s="156">
        <v>26</v>
      </c>
      <c r="N205" s="157">
        <v>78</v>
      </c>
      <c r="O205" s="134">
        <v>6.5</v>
      </c>
      <c r="P205" s="128">
        <v>0</v>
      </c>
      <c r="Q205" s="129">
        <v>0</v>
      </c>
      <c r="R205" s="192">
        <f t="shared" si="23"/>
        <v>78</v>
      </c>
      <c r="S205" s="193">
        <f t="shared" si="24"/>
        <v>234</v>
      </c>
      <c r="T205" s="194">
        <f>S205/24</f>
        <v>9.75</v>
      </c>
      <c r="U205" s="197">
        <f>T205*1.5</f>
        <v>14.625</v>
      </c>
      <c r="V205" s="198">
        <v>0</v>
      </c>
    </row>
    <row r="206" spans="1:22" ht="23.25">
      <c r="A206" s="13"/>
      <c r="B206" s="5" t="s">
        <v>14</v>
      </c>
      <c r="C206" s="157">
        <v>13</v>
      </c>
      <c r="D206" s="157">
        <v>39</v>
      </c>
      <c r="E206" s="134">
        <v>3.25</v>
      </c>
      <c r="F206" s="134">
        <v>4.875</v>
      </c>
      <c r="G206" s="132">
        <v>0</v>
      </c>
      <c r="H206" s="138">
        <v>250</v>
      </c>
      <c r="I206" s="136">
        <v>750</v>
      </c>
      <c r="J206" s="134">
        <v>62.5</v>
      </c>
      <c r="K206" s="134">
        <v>93.75</v>
      </c>
      <c r="L206" s="132">
        <v>0</v>
      </c>
      <c r="M206" s="156">
        <v>222</v>
      </c>
      <c r="N206" s="157">
        <v>666</v>
      </c>
      <c r="O206" s="134">
        <v>55.5</v>
      </c>
      <c r="P206" s="134">
        <v>83.25</v>
      </c>
      <c r="Q206" s="129">
        <v>0</v>
      </c>
      <c r="R206" s="192">
        <f t="shared" si="23"/>
        <v>485</v>
      </c>
      <c r="S206" s="193">
        <f t="shared" si="24"/>
        <v>1455</v>
      </c>
      <c r="T206" s="194">
        <f>S206/24</f>
        <v>60.625</v>
      </c>
      <c r="U206" s="197">
        <f>T206*1.5</f>
        <v>90.9375</v>
      </c>
      <c r="V206" s="198">
        <v>0</v>
      </c>
    </row>
    <row r="207" spans="1:22" ht="23.25">
      <c r="A207" s="13"/>
      <c r="B207" s="5" t="s">
        <v>15</v>
      </c>
      <c r="C207" s="157">
        <v>120</v>
      </c>
      <c r="D207" s="157">
        <v>360</v>
      </c>
      <c r="E207" s="134">
        <f>D207/12</f>
        <v>30</v>
      </c>
      <c r="F207" s="128">
        <f>E207*2</f>
        <v>60</v>
      </c>
      <c r="G207" s="132">
        <v>0</v>
      </c>
      <c r="H207" s="138">
        <v>0</v>
      </c>
      <c r="I207" s="136">
        <v>0</v>
      </c>
      <c r="J207" s="128">
        <v>0</v>
      </c>
      <c r="K207" s="128">
        <v>0</v>
      </c>
      <c r="L207" s="132">
        <v>0</v>
      </c>
      <c r="M207" s="138">
        <v>0</v>
      </c>
      <c r="N207" s="136">
        <v>0</v>
      </c>
      <c r="O207" s="128">
        <v>0</v>
      </c>
      <c r="P207" s="128">
        <v>0</v>
      </c>
      <c r="Q207" s="129">
        <v>0</v>
      </c>
      <c r="R207" s="192">
        <f t="shared" si="23"/>
        <v>120</v>
      </c>
      <c r="S207" s="193">
        <f t="shared" si="24"/>
        <v>360</v>
      </c>
      <c r="T207" s="194">
        <f>S207/24</f>
        <v>15</v>
      </c>
      <c r="U207" s="197">
        <f>T207*1.5</f>
        <v>22.5</v>
      </c>
      <c r="V207" s="198">
        <v>0</v>
      </c>
    </row>
    <row r="208" spans="1:22" ht="23.25">
      <c r="A208" s="4" t="s">
        <v>73</v>
      </c>
      <c r="B208" s="5" t="s">
        <v>12</v>
      </c>
      <c r="C208" s="136">
        <v>0</v>
      </c>
      <c r="D208" s="136">
        <v>0</v>
      </c>
      <c r="E208" s="128">
        <v>0</v>
      </c>
      <c r="F208" s="128">
        <v>0</v>
      </c>
      <c r="G208" s="132">
        <v>2.25</v>
      </c>
      <c r="H208" s="138">
        <v>7</v>
      </c>
      <c r="I208" s="136">
        <v>42</v>
      </c>
      <c r="J208" s="134">
        <v>2.3333333333333335</v>
      </c>
      <c r="K208" s="128">
        <v>0</v>
      </c>
      <c r="L208" s="132">
        <v>15.833333333333334</v>
      </c>
      <c r="M208" s="156">
        <v>7</v>
      </c>
      <c r="N208" s="157">
        <v>42</v>
      </c>
      <c r="O208" s="134">
        <v>2.3333333333333335</v>
      </c>
      <c r="P208" s="128">
        <v>0</v>
      </c>
      <c r="Q208" s="129">
        <v>29.833333333333332</v>
      </c>
      <c r="R208" s="192">
        <f t="shared" si="23"/>
        <v>14</v>
      </c>
      <c r="S208" s="193">
        <f t="shared" si="24"/>
        <v>84</v>
      </c>
      <c r="T208" s="194">
        <f>S208/36</f>
        <v>2.3333333333333335</v>
      </c>
      <c r="U208" s="195" t="s">
        <v>13</v>
      </c>
      <c r="V208" s="196">
        <f>SUM(T208,U209:U211)</f>
        <v>23.958333333333332</v>
      </c>
    </row>
    <row r="209" spans="1:22" ht="23.25">
      <c r="A209" s="13"/>
      <c r="B209" s="5" t="s">
        <v>64</v>
      </c>
      <c r="C209" s="136">
        <v>0</v>
      </c>
      <c r="D209" s="136">
        <v>0</v>
      </c>
      <c r="E209" s="128">
        <v>0</v>
      </c>
      <c r="F209" s="128">
        <v>0</v>
      </c>
      <c r="G209" s="132">
        <v>0</v>
      </c>
      <c r="H209" s="138">
        <v>0</v>
      </c>
      <c r="I209" s="136">
        <v>0</v>
      </c>
      <c r="J209" s="128">
        <v>0</v>
      </c>
      <c r="K209" s="128">
        <v>0</v>
      </c>
      <c r="L209" s="132">
        <v>0</v>
      </c>
      <c r="M209" s="156">
        <v>94</v>
      </c>
      <c r="N209" s="157">
        <v>220</v>
      </c>
      <c r="O209" s="134">
        <v>18.333333333333332</v>
      </c>
      <c r="P209" s="134">
        <v>27.5</v>
      </c>
      <c r="Q209" s="129">
        <v>0</v>
      </c>
      <c r="R209" s="192">
        <f t="shared" si="23"/>
        <v>94</v>
      </c>
      <c r="S209" s="193">
        <f t="shared" si="24"/>
        <v>220</v>
      </c>
      <c r="T209" s="194">
        <f>S209/24</f>
        <v>9.166666666666666</v>
      </c>
      <c r="U209" s="197">
        <f>T209*1.5</f>
        <v>13.75</v>
      </c>
      <c r="V209" s="198">
        <v>0</v>
      </c>
    </row>
    <row r="210" spans="1:22" ht="23.25">
      <c r="A210" s="13"/>
      <c r="B210" s="5" t="s">
        <v>14</v>
      </c>
      <c r="C210" s="157">
        <v>6</v>
      </c>
      <c r="D210" s="157">
        <v>18</v>
      </c>
      <c r="E210" s="134">
        <v>1.5</v>
      </c>
      <c r="F210" s="134">
        <v>2.25</v>
      </c>
      <c r="G210" s="132">
        <v>0</v>
      </c>
      <c r="H210" s="138">
        <v>9</v>
      </c>
      <c r="I210" s="136">
        <v>108</v>
      </c>
      <c r="J210" s="134">
        <v>9</v>
      </c>
      <c r="K210" s="134">
        <v>13.5</v>
      </c>
      <c r="L210" s="132">
        <v>0</v>
      </c>
      <c r="M210" s="138">
        <v>0</v>
      </c>
      <c r="N210" s="136">
        <v>0</v>
      </c>
      <c r="O210" s="128">
        <v>0</v>
      </c>
      <c r="P210" s="128">
        <v>0</v>
      </c>
      <c r="Q210" s="129">
        <v>0</v>
      </c>
      <c r="R210" s="192">
        <f t="shared" si="23"/>
        <v>15</v>
      </c>
      <c r="S210" s="193">
        <f t="shared" si="24"/>
        <v>126</v>
      </c>
      <c r="T210" s="194">
        <f>S210/24</f>
        <v>5.25</v>
      </c>
      <c r="U210" s="197">
        <f>T210*1.5</f>
        <v>7.875</v>
      </c>
      <c r="V210" s="198">
        <v>0</v>
      </c>
    </row>
    <row r="211" spans="1:22" ht="23.25">
      <c r="A211" s="13"/>
      <c r="B211" s="5" t="s">
        <v>15</v>
      </c>
      <c r="C211" s="136">
        <v>0</v>
      </c>
      <c r="D211" s="136">
        <v>0</v>
      </c>
      <c r="E211" s="128">
        <v>0</v>
      </c>
      <c r="F211" s="128">
        <v>0</v>
      </c>
      <c r="G211" s="132">
        <v>0</v>
      </c>
      <c r="H211" s="138">
        <v>0</v>
      </c>
      <c r="I211" s="136">
        <v>0</v>
      </c>
      <c r="J211" s="128">
        <v>0</v>
      </c>
      <c r="K211" s="128">
        <v>0</v>
      </c>
      <c r="L211" s="132">
        <v>0</v>
      </c>
      <c r="M211" s="138">
        <v>0</v>
      </c>
      <c r="N211" s="136">
        <v>0</v>
      </c>
      <c r="O211" s="128">
        <v>0</v>
      </c>
      <c r="P211" s="128">
        <v>0</v>
      </c>
      <c r="Q211" s="129">
        <v>0</v>
      </c>
      <c r="R211" s="192">
        <f t="shared" si="23"/>
        <v>0</v>
      </c>
      <c r="S211" s="193">
        <f t="shared" si="24"/>
        <v>0</v>
      </c>
      <c r="T211" s="194">
        <f>S211/24</f>
        <v>0</v>
      </c>
      <c r="U211" s="197">
        <f>T211*1.5</f>
        <v>0</v>
      </c>
      <c r="V211" s="198">
        <v>0</v>
      </c>
    </row>
    <row r="212" spans="1:22" ht="23.25">
      <c r="A212" s="4" t="s">
        <v>74</v>
      </c>
      <c r="B212" s="5" t="s">
        <v>12</v>
      </c>
      <c r="C212" s="136">
        <v>0</v>
      </c>
      <c r="D212" s="136">
        <v>0</v>
      </c>
      <c r="E212" s="128">
        <v>0</v>
      </c>
      <c r="F212" s="128">
        <v>0</v>
      </c>
      <c r="G212" s="132">
        <v>1.5</v>
      </c>
      <c r="H212" s="138">
        <v>0</v>
      </c>
      <c r="I212" s="136">
        <v>0</v>
      </c>
      <c r="J212" s="128">
        <v>0</v>
      </c>
      <c r="K212" s="128">
        <v>0</v>
      </c>
      <c r="L212" s="132">
        <v>34.875</v>
      </c>
      <c r="M212" s="138">
        <v>0</v>
      </c>
      <c r="N212" s="136">
        <v>0</v>
      </c>
      <c r="O212" s="128">
        <v>0</v>
      </c>
      <c r="P212" s="128">
        <v>0</v>
      </c>
      <c r="Q212" s="129">
        <v>0.375</v>
      </c>
      <c r="R212" s="192">
        <f t="shared" si="23"/>
        <v>0</v>
      </c>
      <c r="S212" s="193">
        <f t="shared" si="24"/>
        <v>0</v>
      </c>
      <c r="T212" s="194">
        <f>S212/36</f>
        <v>0</v>
      </c>
      <c r="U212" s="195" t="s">
        <v>13</v>
      </c>
      <c r="V212" s="196">
        <f>SUM(T212,U213:U215)</f>
        <v>18.375</v>
      </c>
    </row>
    <row r="213" spans="1:22" ht="23.25">
      <c r="A213" s="13"/>
      <c r="B213" s="5" t="s">
        <v>64</v>
      </c>
      <c r="C213" s="136">
        <v>0</v>
      </c>
      <c r="D213" s="136">
        <v>0</v>
      </c>
      <c r="E213" s="128">
        <v>0</v>
      </c>
      <c r="F213" s="128">
        <v>0</v>
      </c>
      <c r="G213" s="132">
        <v>0</v>
      </c>
      <c r="H213" s="138">
        <v>0</v>
      </c>
      <c r="I213" s="136">
        <v>0</v>
      </c>
      <c r="J213" s="128">
        <v>0</v>
      </c>
      <c r="K213" s="128">
        <v>0</v>
      </c>
      <c r="L213" s="132">
        <v>0</v>
      </c>
      <c r="M213" s="138">
        <v>0</v>
      </c>
      <c r="N213" s="136">
        <v>0</v>
      </c>
      <c r="O213" s="128">
        <v>0</v>
      </c>
      <c r="P213" s="128">
        <v>0</v>
      </c>
      <c r="Q213" s="129">
        <v>0</v>
      </c>
      <c r="R213" s="192">
        <f t="shared" si="23"/>
        <v>0</v>
      </c>
      <c r="S213" s="193">
        <f t="shared" si="24"/>
        <v>0</v>
      </c>
      <c r="T213" s="194">
        <f>S213/24</f>
        <v>0</v>
      </c>
      <c r="U213" s="197">
        <f>T213*1.5</f>
        <v>0</v>
      </c>
      <c r="V213" s="198">
        <v>0</v>
      </c>
    </row>
    <row r="214" spans="1:22" ht="23.25">
      <c r="A214" s="13"/>
      <c r="B214" s="5" t="s">
        <v>14</v>
      </c>
      <c r="C214" s="136">
        <v>0</v>
      </c>
      <c r="D214" s="136">
        <v>0</v>
      </c>
      <c r="E214" s="128">
        <v>0</v>
      </c>
      <c r="F214" s="128">
        <v>0</v>
      </c>
      <c r="G214" s="132">
        <v>0</v>
      </c>
      <c r="H214" s="138">
        <v>79</v>
      </c>
      <c r="I214" s="136">
        <v>237</v>
      </c>
      <c r="J214" s="134">
        <v>19.75</v>
      </c>
      <c r="K214" s="134">
        <v>29.625</v>
      </c>
      <c r="L214" s="132">
        <v>0</v>
      </c>
      <c r="M214" s="138">
        <v>0</v>
      </c>
      <c r="N214" s="136">
        <v>0</v>
      </c>
      <c r="O214" s="128">
        <v>0</v>
      </c>
      <c r="P214" s="128">
        <v>0</v>
      </c>
      <c r="Q214" s="129">
        <v>0</v>
      </c>
      <c r="R214" s="192">
        <f t="shared" si="23"/>
        <v>79</v>
      </c>
      <c r="S214" s="193">
        <f t="shared" si="24"/>
        <v>237</v>
      </c>
      <c r="T214" s="194">
        <f>S214/24</f>
        <v>9.875</v>
      </c>
      <c r="U214" s="197">
        <f>T214*1.5</f>
        <v>14.8125</v>
      </c>
      <c r="V214" s="198">
        <v>0</v>
      </c>
    </row>
    <row r="215" spans="1:22" ht="23.25">
      <c r="A215" s="13"/>
      <c r="B215" s="5" t="s">
        <v>15</v>
      </c>
      <c r="C215" s="157">
        <v>4</v>
      </c>
      <c r="D215" s="157">
        <v>12</v>
      </c>
      <c r="E215" s="134">
        <v>1</v>
      </c>
      <c r="F215" s="134">
        <v>1.5</v>
      </c>
      <c r="G215" s="132">
        <v>0</v>
      </c>
      <c r="H215" s="138">
        <v>14</v>
      </c>
      <c r="I215" s="136">
        <v>42</v>
      </c>
      <c r="J215" s="134">
        <v>3.5</v>
      </c>
      <c r="K215" s="134">
        <v>5.25</v>
      </c>
      <c r="L215" s="132">
        <v>0</v>
      </c>
      <c r="M215" s="156">
        <v>1</v>
      </c>
      <c r="N215" s="157">
        <v>3</v>
      </c>
      <c r="O215" s="134">
        <v>0.25</v>
      </c>
      <c r="P215" s="134">
        <v>0.375</v>
      </c>
      <c r="Q215" s="129">
        <v>0</v>
      </c>
      <c r="R215" s="192">
        <f t="shared" si="23"/>
        <v>19</v>
      </c>
      <c r="S215" s="193">
        <f t="shared" si="24"/>
        <v>57</v>
      </c>
      <c r="T215" s="194">
        <f>S215/24</f>
        <v>2.375</v>
      </c>
      <c r="U215" s="197">
        <f>T215*1.5</f>
        <v>3.5625</v>
      </c>
      <c r="V215" s="198">
        <v>0</v>
      </c>
    </row>
    <row r="216" spans="1:22" ht="23.25">
      <c r="A216" s="4" t="s">
        <v>75</v>
      </c>
      <c r="B216" s="5" t="s">
        <v>12</v>
      </c>
      <c r="C216" s="157">
        <v>30</v>
      </c>
      <c r="D216" s="157">
        <v>60</v>
      </c>
      <c r="E216" s="134">
        <v>3.3333333333333335</v>
      </c>
      <c r="F216" s="128">
        <v>0</v>
      </c>
      <c r="G216" s="132">
        <v>32.20833333333333</v>
      </c>
      <c r="H216" s="138">
        <v>191</v>
      </c>
      <c r="I216" s="136">
        <v>384</v>
      </c>
      <c r="J216" s="134">
        <v>21.333333333333332</v>
      </c>
      <c r="K216" s="134"/>
      <c r="L216" s="132">
        <v>63.08333333333333</v>
      </c>
      <c r="M216" s="156">
        <v>468</v>
      </c>
      <c r="N216" s="157">
        <v>1119</v>
      </c>
      <c r="O216" s="134">
        <v>62.166666666666664</v>
      </c>
      <c r="P216" s="128">
        <v>0</v>
      </c>
      <c r="Q216" s="129">
        <v>95.41666666666666</v>
      </c>
      <c r="R216" s="192">
        <f t="shared" si="23"/>
        <v>689</v>
      </c>
      <c r="S216" s="193">
        <f t="shared" si="24"/>
        <v>1563</v>
      </c>
      <c r="T216" s="194">
        <f>S216/36</f>
        <v>43.416666666666664</v>
      </c>
      <c r="U216" s="195" t="s">
        <v>13</v>
      </c>
      <c r="V216" s="196">
        <f>SUM(T216,U217:U219)</f>
        <v>95.35416666666666</v>
      </c>
    </row>
    <row r="217" spans="1:22" ht="23.25">
      <c r="A217" s="13"/>
      <c r="B217" s="5" t="s">
        <v>64</v>
      </c>
      <c r="C217" s="157">
        <v>50</v>
      </c>
      <c r="D217" s="157">
        <v>150</v>
      </c>
      <c r="E217" s="134">
        <v>12.5</v>
      </c>
      <c r="F217" s="134">
        <v>18.75</v>
      </c>
      <c r="G217" s="132">
        <v>0</v>
      </c>
      <c r="H217" s="138">
        <v>41</v>
      </c>
      <c r="I217" s="136">
        <v>120</v>
      </c>
      <c r="J217" s="134">
        <v>10</v>
      </c>
      <c r="K217" s="134">
        <v>15</v>
      </c>
      <c r="L217" s="132">
        <v>0</v>
      </c>
      <c r="M217" s="156">
        <v>28</v>
      </c>
      <c r="N217" s="157">
        <v>56</v>
      </c>
      <c r="O217" s="134">
        <v>4.666666666666667</v>
      </c>
      <c r="P217" s="134">
        <v>7</v>
      </c>
      <c r="Q217" s="129">
        <v>0</v>
      </c>
      <c r="R217" s="192">
        <f t="shared" si="23"/>
        <v>119</v>
      </c>
      <c r="S217" s="193">
        <f t="shared" si="24"/>
        <v>326</v>
      </c>
      <c r="T217" s="194">
        <f>S217/24</f>
        <v>13.583333333333334</v>
      </c>
      <c r="U217" s="197">
        <f>T217*1.5</f>
        <v>20.375</v>
      </c>
      <c r="V217" s="198">
        <v>0</v>
      </c>
    </row>
    <row r="218" spans="1:22" ht="23.25">
      <c r="A218" s="13"/>
      <c r="B218" s="5" t="s">
        <v>14</v>
      </c>
      <c r="C218" s="157">
        <v>40</v>
      </c>
      <c r="D218" s="157">
        <v>81</v>
      </c>
      <c r="E218" s="134">
        <v>6.75</v>
      </c>
      <c r="F218" s="134">
        <v>10.125</v>
      </c>
      <c r="G218" s="132">
        <v>0</v>
      </c>
      <c r="H218" s="138">
        <v>95</v>
      </c>
      <c r="I218" s="136">
        <v>214</v>
      </c>
      <c r="J218" s="134">
        <v>17.833333333333332</v>
      </c>
      <c r="K218" s="134">
        <v>26.75</v>
      </c>
      <c r="L218" s="132">
        <v>0</v>
      </c>
      <c r="M218" s="156">
        <v>81</v>
      </c>
      <c r="N218" s="157">
        <v>210</v>
      </c>
      <c r="O218" s="134">
        <v>17.5</v>
      </c>
      <c r="P218" s="134">
        <v>26.25</v>
      </c>
      <c r="Q218" s="129">
        <v>0</v>
      </c>
      <c r="R218" s="192">
        <f t="shared" si="23"/>
        <v>216</v>
      </c>
      <c r="S218" s="193">
        <f t="shared" si="24"/>
        <v>505</v>
      </c>
      <c r="T218" s="194">
        <f>S218/24</f>
        <v>21.041666666666668</v>
      </c>
      <c r="U218" s="197">
        <f>T218*1.5</f>
        <v>31.5625</v>
      </c>
      <c r="V218" s="198">
        <v>0</v>
      </c>
    </row>
    <row r="219" spans="1:22" ht="23.25">
      <c r="A219" s="13"/>
      <c r="B219" s="5" t="s">
        <v>15</v>
      </c>
      <c r="C219" s="136">
        <v>0</v>
      </c>
      <c r="D219" s="136">
        <v>0</v>
      </c>
      <c r="E219" s="128">
        <v>0</v>
      </c>
      <c r="F219" s="128">
        <v>0</v>
      </c>
      <c r="G219" s="132">
        <v>0</v>
      </c>
      <c r="H219" s="138">
        <v>0</v>
      </c>
      <c r="I219" s="136">
        <v>0</v>
      </c>
      <c r="J219" s="128">
        <v>0</v>
      </c>
      <c r="K219" s="128">
        <v>0</v>
      </c>
      <c r="L219" s="132">
        <v>0</v>
      </c>
      <c r="M219" s="138">
        <v>0</v>
      </c>
      <c r="N219" s="136">
        <v>0</v>
      </c>
      <c r="O219" s="128">
        <v>0</v>
      </c>
      <c r="P219" s="128">
        <v>0</v>
      </c>
      <c r="Q219" s="129">
        <v>0</v>
      </c>
      <c r="R219" s="192">
        <f t="shared" si="23"/>
        <v>0</v>
      </c>
      <c r="S219" s="193">
        <f t="shared" si="24"/>
        <v>0</v>
      </c>
      <c r="T219" s="194">
        <f>S219/24</f>
        <v>0</v>
      </c>
      <c r="U219" s="197">
        <f>T219*1.5</f>
        <v>0</v>
      </c>
      <c r="V219" s="198">
        <v>0</v>
      </c>
    </row>
    <row r="220" spans="1:22" ht="23.25">
      <c r="A220" s="4" t="s">
        <v>76</v>
      </c>
      <c r="B220" s="5" t="s">
        <v>12</v>
      </c>
      <c r="C220" s="157">
        <v>171</v>
      </c>
      <c r="D220" s="157">
        <v>453</v>
      </c>
      <c r="E220" s="134">
        <v>25.166666666666668</v>
      </c>
      <c r="F220" s="128">
        <v>0</v>
      </c>
      <c r="G220" s="132">
        <v>25.166666666666668</v>
      </c>
      <c r="H220" s="138">
        <v>267</v>
      </c>
      <c r="I220" s="136">
        <v>710</v>
      </c>
      <c r="J220" s="134">
        <v>39.44444444444444</v>
      </c>
      <c r="K220" s="128">
        <v>0</v>
      </c>
      <c r="L220" s="132">
        <v>39.44444444444444</v>
      </c>
      <c r="M220" s="156">
        <v>245</v>
      </c>
      <c r="N220" s="157">
        <v>735</v>
      </c>
      <c r="O220" s="134">
        <v>40.833333333333336</v>
      </c>
      <c r="P220" s="128">
        <v>0</v>
      </c>
      <c r="Q220" s="129">
        <v>40.833333333333336</v>
      </c>
      <c r="R220" s="192">
        <f t="shared" si="23"/>
        <v>683</v>
      </c>
      <c r="S220" s="193">
        <f t="shared" si="24"/>
        <v>1898</v>
      </c>
      <c r="T220" s="194">
        <f>S220/36</f>
        <v>52.72222222222222</v>
      </c>
      <c r="U220" s="195" t="s">
        <v>13</v>
      </c>
      <c r="V220" s="196">
        <f>SUM(T220,U221:U223)</f>
        <v>52.72222222222222</v>
      </c>
    </row>
    <row r="221" spans="1:22" ht="23.25">
      <c r="A221" s="13"/>
      <c r="B221" s="5" t="s">
        <v>64</v>
      </c>
      <c r="C221" s="136">
        <v>0</v>
      </c>
      <c r="D221" s="136">
        <v>0</v>
      </c>
      <c r="E221" s="128">
        <v>0</v>
      </c>
      <c r="F221" s="128">
        <v>0</v>
      </c>
      <c r="G221" s="132">
        <v>0</v>
      </c>
      <c r="H221" s="138">
        <v>0</v>
      </c>
      <c r="I221" s="136">
        <v>0</v>
      </c>
      <c r="J221" s="128">
        <v>0</v>
      </c>
      <c r="K221" s="128">
        <v>0</v>
      </c>
      <c r="L221" s="132">
        <v>0</v>
      </c>
      <c r="M221" s="138">
        <v>0</v>
      </c>
      <c r="N221" s="136">
        <v>0</v>
      </c>
      <c r="O221" s="128">
        <v>0</v>
      </c>
      <c r="P221" s="128">
        <v>0</v>
      </c>
      <c r="Q221" s="129">
        <v>0</v>
      </c>
      <c r="R221" s="192">
        <f t="shared" si="23"/>
        <v>0</v>
      </c>
      <c r="S221" s="193">
        <f t="shared" si="24"/>
        <v>0</v>
      </c>
      <c r="T221" s="194">
        <f>S221/24</f>
        <v>0</v>
      </c>
      <c r="U221" s="197">
        <f>T221*1.5</f>
        <v>0</v>
      </c>
      <c r="V221" s="198">
        <v>0</v>
      </c>
    </row>
    <row r="222" spans="1:22" ht="23.25">
      <c r="A222" s="13"/>
      <c r="B222" s="5" t="s">
        <v>14</v>
      </c>
      <c r="C222" s="136">
        <v>0</v>
      </c>
      <c r="D222" s="136">
        <v>0</v>
      </c>
      <c r="E222" s="128">
        <v>0</v>
      </c>
      <c r="F222" s="128">
        <v>0</v>
      </c>
      <c r="G222" s="132">
        <v>0</v>
      </c>
      <c r="H222" s="138">
        <v>0</v>
      </c>
      <c r="I222" s="136">
        <v>0</v>
      </c>
      <c r="J222" s="128">
        <v>0</v>
      </c>
      <c r="K222" s="128">
        <v>0</v>
      </c>
      <c r="L222" s="132">
        <v>0</v>
      </c>
      <c r="M222" s="138">
        <v>0</v>
      </c>
      <c r="N222" s="136">
        <v>0</v>
      </c>
      <c r="O222" s="128">
        <v>0</v>
      </c>
      <c r="P222" s="128">
        <v>0</v>
      </c>
      <c r="Q222" s="129">
        <v>0</v>
      </c>
      <c r="R222" s="192">
        <f t="shared" si="23"/>
        <v>0</v>
      </c>
      <c r="S222" s="193">
        <f t="shared" si="24"/>
        <v>0</v>
      </c>
      <c r="T222" s="194">
        <f>S222/24</f>
        <v>0</v>
      </c>
      <c r="U222" s="197">
        <f>T222*1.5</f>
        <v>0</v>
      </c>
      <c r="V222" s="198">
        <v>0</v>
      </c>
    </row>
    <row r="223" spans="1:22" ht="23.25">
      <c r="A223" s="13"/>
      <c r="B223" s="5" t="s">
        <v>15</v>
      </c>
      <c r="C223" s="136">
        <v>0</v>
      </c>
      <c r="D223" s="136">
        <v>0</v>
      </c>
      <c r="E223" s="128">
        <v>0</v>
      </c>
      <c r="F223" s="128">
        <v>0</v>
      </c>
      <c r="G223" s="132">
        <v>0</v>
      </c>
      <c r="H223" s="138">
        <v>0</v>
      </c>
      <c r="I223" s="136">
        <v>0</v>
      </c>
      <c r="J223" s="128">
        <v>0</v>
      </c>
      <c r="K223" s="128">
        <v>0</v>
      </c>
      <c r="L223" s="132">
        <v>0</v>
      </c>
      <c r="M223" s="138">
        <v>0</v>
      </c>
      <c r="N223" s="136">
        <v>0</v>
      </c>
      <c r="O223" s="128">
        <v>0</v>
      </c>
      <c r="P223" s="128">
        <v>0</v>
      </c>
      <c r="Q223" s="129">
        <v>0</v>
      </c>
      <c r="R223" s="192">
        <f t="shared" si="23"/>
        <v>0</v>
      </c>
      <c r="S223" s="193">
        <f t="shared" si="24"/>
        <v>0</v>
      </c>
      <c r="T223" s="194">
        <f>S223/24</f>
        <v>0</v>
      </c>
      <c r="U223" s="197">
        <f>T223*1.5</f>
        <v>0</v>
      </c>
      <c r="V223" s="198">
        <v>0</v>
      </c>
    </row>
    <row r="224" spans="1:22" ht="23.25">
      <c r="A224" s="12" t="s">
        <v>21</v>
      </c>
      <c r="B224" s="5" t="s">
        <v>12</v>
      </c>
      <c r="C224" s="136">
        <f>SUM(C172,C176,C180,C184,C188,C192,C196,C200,C204,C208,C212,C216,C220)</f>
        <v>2552</v>
      </c>
      <c r="D224" s="136">
        <f aca="true" t="shared" si="25" ref="D224:Q224">SUM(D172,D176,D180,D184,D188,D192,D196,D200,D204,D208,D212,D216,D220)</f>
        <v>7232</v>
      </c>
      <c r="E224" s="128">
        <f t="shared" si="25"/>
        <v>401.77777777777777</v>
      </c>
      <c r="F224" s="128">
        <v>0</v>
      </c>
      <c r="G224" s="132">
        <f t="shared" si="25"/>
        <v>979.2777777777778</v>
      </c>
      <c r="H224" s="138">
        <f t="shared" si="25"/>
        <v>3508</v>
      </c>
      <c r="I224" s="136">
        <f t="shared" si="25"/>
        <v>9714</v>
      </c>
      <c r="J224" s="128">
        <f t="shared" si="25"/>
        <v>539.6666666666665</v>
      </c>
      <c r="K224" s="128">
        <v>0</v>
      </c>
      <c r="L224" s="132">
        <f t="shared" si="25"/>
        <v>1532.4166666666663</v>
      </c>
      <c r="M224" s="138">
        <f t="shared" si="25"/>
        <v>4201</v>
      </c>
      <c r="N224" s="136">
        <f t="shared" si="25"/>
        <v>11622</v>
      </c>
      <c r="O224" s="128">
        <f t="shared" si="25"/>
        <v>645.6666666666666</v>
      </c>
      <c r="P224" s="128">
        <v>0</v>
      </c>
      <c r="Q224" s="129">
        <f t="shared" si="25"/>
        <v>1851.7916666666663</v>
      </c>
      <c r="R224" s="192">
        <f t="shared" si="23"/>
        <v>10261</v>
      </c>
      <c r="S224" s="193">
        <f t="shared" si="24"/>
        <v>28568</v>
      </c>
      <c r="T224" s="194">
        <f>S224/36</f>
        <v>793.5555555555555</v>
      </c>
      <c r="U224" s="195" t="s">
        <v>13</v>
      </c>
      <c r="V224" s="196">
        <f>SUM(T224,U225:U227)</f>
        <v>2179.1180555555557</v>
      </c>
    </row>
    <row r="225" spans="1:22" ht="23.25">
      <c r="A225" s="13"/>
      <c r="B225" s="5" t="s">
        <v>64</v>
      </c>
      <c r="C225" s="136">
        <f aca="true" t="shared" si="26" ref="C225:P227">SUM(C173,C177,C181,C185,C189,C193,C197,C201,C205,C209,C213,C217,C221)</f>
        <v>76</v>
      </c>
      <c r="D225" s="136">
        <f t="shared" si="26"/>
        <v>228</v>
      </c>
      <c r="E225" s="128">
        <f t="shared" si="26"/>
        <v>19</v>
      </c>
      <c r="F225" s="128">
        <f t="shared" si="26"/>
        <v>28.5</v>
      </c>
      <c r="G225" s="132">
        <v>0</v>
      </c>
      <c r="H225" s="138">
        <f t="shared" si="26"/>
        <v>228</v>
      </c>
      <c r="I225" s="136">
        <f t="shared" si="26"/>
        <v>628</v>
      </c>
      <c r="J225" s="128">
        <f t="shared" si="26"/>
        <v>52.333333333333336</v>
      </c>
      <c r="K225" s="128">
        <f t="shared" si="26"/>
        <v>78.5</v>
      </c>
      <c r="L225" s="132">
        <v>0</v>
      </c>
      <c r="M225" s="138">
        <f t="shared" si="26"/>
        <v>222</v>
      </c>
      <c r="N225" s="136">
        <f t="shared" si="26"/>
        <v>570</v>
      </c>
      <c r="O225" s="128">
        <f t="shared" si="26"/>
        <v>47.49999999999999</v>
      </c>
      <c r="P225" s="128">
        <f t="shared" si="26"/>
        <v>61.5</v>
      </c>
      <c r="Q225" s="129">
        <v>0</v>
      </c>
      <c r="R225" s="192">
        <f t="shared" si="23"/>
        <v>526</v>
      </c>
      <c r="S225" s="193">
        <f t="shared" si="24"/>
        <v>1426</v>
      </c>
      <c r="T225" s="194">
        <f>S225/24</f>
        <v>59.416666666666664</v>
      </c>
      <c r="U225" s="197">
        <f>T225*1.5</f>
        <v>89.125</v>
      </c>
      <c r="V225" s="198">
        <v>0</v>
      </c>
    </row>
    <row r="226" spans="1:22" ht="23.25">
      <c r="A226" s="13"/>
      <c r="B226" s="5" t="s">
        <v>14</v>
      </c>
      <c r="C226" s="136">
        <f t="shared" si="26"/>
        <v>1260</v>
      </c>
      <c r="D226" s="136">
        <f t="shared" si="26"/>
        <v>3594</v>
      </c>
      <c r="E226" s="128">
        <f t="shared" si="26"/>
        <v>299.5</v>
      </c>
      <c r="F226" s="128">
        <f t="shared" si="26"/>
        <v>449.25</v>
      </c>
      <c r="G226" s="132">
        <v>0</v>
      </c>
      <c r="H226" s="138">
        <f t="shared" si="26"/>
        <v>2459</v>
      </c>
      <c r="I226" s="136">
        <f t="shared" si="26"/>
        <v>7143</v>
      </c>
      <c r="J226" s="128">
        <f t="shared" si="26"/>
        <v>595.2500000000001</v>
      </c>
      <c r="K226" s="128">
        <f t="shared" si="26"/>
        <v>892.875</v>
      </c>
      <c r="L226" s="132">
        <v>0</v>
      </c>
      <c r="M226" s="138">
        <f t="shared" si="26"/>
        <v>2740</v>
      </c>
      <c r="N226" s="136">
        <f t="shared" si="26"/>
        <v>8461</v>
      </c>
      <c r="O226" s="128">
        <f t="shared" si="26"/>
        <v>705.0833333333334</v>
      </c>
      <c r="P226" s="128">
        <f t="shared" si="26"/>
        <v>1057.625</v>
      </c>
      <c r="Q226" s="129">
        <v>0</v>
      </c>
      <c r="R226" s="192">
        <f t="shared" si="23"/>
        <v>6459</v>
      </c>
      <c r="S226" s="193">
        <f t="shared" si="24"/>
        <v>19198</v>
      </c>
      <c r="T226" s="194">
        <f>S226/24</f>
        <v>799.9166666666666</v>
      </c>
      <c r="U226" s="197">
        <f>T226*1.5</f>
        <v>1199.875</v>
      </c>
      <c r="V226" s="198">
        <v>0</v>
      </c>
    </row>
    <row r="227" spans="1:22" ht="24" thickBot="1">
      <c r="A227" s="14"/>
      <c r="B227" s="9" t="s">
        <v>15</v>
      </c>
      <c r="C227" s="135">
        <f t="shared" si="26"/>
        <v>193</v>
      </c>
      <c r="D227" s="135">
        <f t="shared" si="26"/>
        <v>678</v>
      </c>
      <c r="E227" s="130">
        <f t="shared" si="26"/>
        <v>56.5</v>
      </c>
      <c r="F227" s="130">
        <f t="shared" si="26"/>
        <v>99.75</v>
      </c>
      <c r="G227" s="133">
        <v>0</v>
      </c>
      <c r="H227" s="137">
        <f t="shared" si="26"/>
        <v>35</v>
      </c>
      <c r="I227" s="135">
        <f t="shared" si="26"/>
        <v>171</v>
      </c>
      <c r="J227" s="130">
        <f t="shared" si="26"/>
        <v>14.25</v>
      </c>
      <c r="K227" s="130">
        <f t="shared" si="26"/>
        <v>21.375</v>
      </c>
      <c r="L227" s="133">
        <v>0</v>
      </c>
      <c r="M227" s="137">
        <f t="shared" si="26"/>
        <v>34</v>
      </c>
      <c r="N227" s="135">
        <f t="shared" si="26"/>
        <v>696</v>
      </c>
      <c r="O227" s="130">
        <f t="shared" si="26"/>
        <v>58</v>
      </c>
      <c r="P227" s="130">
        <f t="shared" si="26"/>
        <v>87</v>
      </c>
      <c r="Q227" s="131">
        <v>0</v>
      </c>
      <c r="R227" s="199">
        <f t="shared" si="23"/>
        <v>262</v>
      </c>
      <c r="S227" s="200">
        <f t="shared" si="24"/>
        <v>1545</v>
      </c>
      <c r="T227" s="201">
        <f>S227/24</f>
        <v>64.375</v>
      </c>
      <c r="U227" s="202">
        <f>T227*1.5</f>
        <v>96.5625</v>
      </c>
      <c r="V227" s="203">
        <v>0</v>
      </c>
    </row>
    <row r="228" spans="1:22" ht="23.25">
      <c r="A228" s="10" t="s">
        <v>77</v>
      </c>
      <c r="B228" s="11"/>
      <c r="C228" s="158"/>
      <c r="D228" s="158"/>
      <c r="E228" s="159"/>
      <c r="F228" s="159"/>
      <c r="G228" s="160"/>
      <c r="H228" s="161"/>
      <c r="I228" s="158"/>
      <c r="J228" s="159"/>
      <c r="K228" s="159"/>
      <c r="L228" s="160"/>
      <c r="M228" s="162"/>
      <c r="N228" s="163"/>
      <c r="O228" s="159"/>
      <c r="P228" s="164"/>
      <c r="Q228" s="165"/>
      <c r="R228" s="204"/>
      <c r="S228" s="205"/>
      <c r="T228" s="206"/>
      <c r="U228" s="207"/>
      <c r="V228" s="208"/>
    </row>
    <row r="229" spans="1:22" ht="23.25">
      <c r="A229" s="4" t="s">
        <v>13</v>
      </c>
      <c r="B229" s="5" t="s">
        <v>12</v>
      </c>
      <c r="C229" s="157">
        <v>9</v>
      </c>
      <c r="D229" s="157">
        <v>108</v>
      </c>
      <c r="E229" s="134">
        <v>6</v>
      </c>
      <c r="F229" s="128">
        <v>0</v>
      </c>
      <c r="G229" s="132">
        <v>6</v>
      </c>
      <c r="H229" s="138">
        <v>118</v>
      </c>
      <c r="I229" s="136">
        <v>236</v>
      </c>
      <c r="J229" s="134">
        <v>13.11111111111111</v>
      </c>
      <c r="K229" s="128">
        <v>0</v>
      </c>
      <c r="L229" s="132">
        <v>13.11111111111111</v>
      </c>
      <c r="M229" s="156">
        <v>1068</v>
      </c>
      <c r="N229" s="157">
        <v>2230</v>
      </c>
      <c r="O229" s="134">
        <v>123.88888888888889</v>
      </c>
      <c r="P229" s="128">
        <v>0</v>
      </c>
      <c r="Q229" s="129">
        <v>123.88888888888889</v>
      </c>
      <c r="R229" s="192">
        <f aca="true" t="shared" si="27" ref="R229:R252">SUM(C229,H229,M229)</f>
        <v>1195</v>
      </c>
      <c r="S229" s="193">
        <f aca="true" t="shared" si="28" ref="S229:S252">SUM(D229,I229,N229)</f>
        <v>2574</v>
      </c>
      <c r="T229" s="194">
        <f>S229/36</f>
        <v>71.5</v>
      </c>
      <c r="U229" s="195" t="s">
        <v>13</v>
      </c>
      <c r="V229" s="196">
        <f>SUM(T229,U230:U231)</f>
        <v>71.5</v>
      </c>
    </row>
    <row r="230" spans="1:22" ht="23.25">
      <c r="A230" s="7"/>
      <c r="B230" s="5" t="s">
        <v>14</v>
      </c>
      <c r="C230" s="136">
        <v>0</v>
      </c>
      <c r="D230" s="136">
        <v>0</v>
      </c>
      <c r="E230" s="128">
        <v>0</v>
      </c>
      <c r="F230" s="128">
        <v>0</v>
      </c>
      <c r="G230" s="132">
        <v>0</v>
      </c>
      <c r="H230" s="138">
        <v>0</v>
      </c>
      <c r="I230" s="136">
        <v>0</v>
      </c>
      <c r="J230" s="128">
        <v>0</v>
      </c>
      <c r="K230" s="128">
        <v>0</v>
      </c>
      <c r="L230" s="132">
        <v>0</v>
      </c>
      <c r="M230" s="138">
        <v>0</v>
      </c>
      <c r="N230" s="136">
        <v>0</v>
      </c>
      <c r="O230" s="128">
        <v>0</v>
      </c>
      <c r="P230" s="128">
        <v>0</v>
      </c>
      <c r="Q230" s="129">
        <v>0</v>
      </c>
      <c r="R230" s="192">
        <f t="shared" si="27"/>
        <v>0</v>
      </c>
      <c r="S230" s="193">
        <f t="shared" si="28"/>
        <v>0</v>
      </c>
      <c r="T230" s="194">
        <f>S230/24</f>
        <v>0</v>
      </c>
      <c r="U230" s="197">
        <f>T230*1</f>
        <v>0</v>
      </c>
      <c r="V230" s="198">
        <v>0</v>
      </c>
    </row>
    <row r="231" spans="1:22" ht="23.25">
      <c r="A231" s="7"/>
      <c r="B231" s="5" t="s">
        <v>15</v>
      </c>
      <c r="C231" s="136">
        <v>0</v>
      </c>
      <c r="D231" s="136">
        <v>0</v>
      </c>
      <c r="E231" s="128">
        <v>0</v>
      </c>
      <c r="F231" s="128">
        <v>0</v>
      </c>
      <c r="G231" s="132">
        <v>0</v>
      </c>
      <c r="H231" s="138">
        <v>0</v>
      </c>
      <c r="I231" s="136">
        <v>0</v>
      </c>
      <c r="J231" s="128">
        <v>0</v>
      </c>
      <c r="K231" s="128">
        <v>0</v>
      </c>
      <c r="L231" s="132">
        <v>0</v>
      </c>
      <c r="M231" s="138">
        <v>0</v>
      </c>
      <c r="N231" s="136">
        <v>0</v>
      </c>
      <c r="O231" s="128">
        <v>0</v>
      </c>
      <c r="P231" s="128">
        <v>0</v>
      </c>
      <c r="Q231" s="129">
        <v>0</v>
      </c>
      <c r="R231" s="192">
        <f t="shared" si="27"/>
        <v>0</v>
      </c>
      <c r="S231" s="193">
        <f t="shared" si="28"/>
        <v>0</v>
      </c>
      <c r="T231" s="194">
        <f>S231/24</f>
        <v>0</v>
      </c>
      <c r="U231" s="197">
        <f>T231*1</f>
        <v>0</v>
      </c>
      <c r="V231" s="198">
        <v>0</v>
      </c>
    </row>
    <row r="232" spans="1:22" ht="23.25">
      <c r="A232" s="4" t="s">
        <v>78</v>
      </c>
      <c r="B232" s="5" t="s">
        <v>12</v>
      </c>
      <c r="C232" s="157">
        <v>438</v>
      </c>
      <c r="D232" s="157">
        <v>730</v>
      </c>
      <c r="E232" s="134">
        <v>40.55555555555556</v>
      </c>
      <c r="F232" s="128">
        <v>0</v>
      </c>
      <c r="G232" s="132">
        <v>40.55555555555556</v>
      </c>
      <c r="H232" s="138">
        <v>750</v>
      </c>
      <c r="I232" s="136">
        <v>1644</v>
      </c>
      <c r="J232" s="134">
        <v>91.33333333333333</v>
      </c>
      <c r="K232" s="128">
        <v>0</v>
      </c>
      <c r="L232" s="132">
        <v>91.33333333333333</v>
      </c>
      <c r="M232" s="156">
        <v>209</v>
      </c>
      <c r="N232" s="157">
        <v>418</v>
      </c>
      <c r="O232" s="134">
        <v>23.22222222222222</v>
      </c>
      <c r="P232" s="128">
        <v>0</v>
      </c>
      <c r="Q232" s="129">
        <v>23.22222222222222</v>
      </c>
      <c r="R232" s="192">
        <f t="shared" si="27"/>
        <v>1397</v>
      </c>
      <c r="S232" s="193">
        <f t="shared" si="28"/>
        <v>2792</v>
      </c>
      <c r="T232" s="194">
        <f>S232/36</f>
        <v>77.55555555555556</v>
      </c>
      <c r="U232" s="195" t="s">
        <v>13</v>
      </c>
      <c r="V232" s="196">
        <f>SUM(T232,U233:U234)</f>
        <v>77.55555555555556</v>
      </c>
    </row>
    <row r="233" spans="1:22" ht="23.25">
      <c r="A233" s="7"/>
      <c r="B233" s="5" t="s">
        <v>14</v>
      </c>
      <c r="C233" s="136">
        <v>0</v>
      </c>
      <c r="D233" s="136">
        <v>0</v>
      </c>
      <c r="E233" s="128">
        <v>0</v>
      </c>
      <c r="F233" s="128">
        <v>0</v>
      </c>
      <c r="G233" s="132">
        <v>0</v>
      </c>
      <c r="H233" s="138">
        <v>0</v>
      </c>
      <c r="I233" s="136">
        <v>0</v>
      </c>
      <c r="J233" s="128">
        <v>0</v>
      </c>
      <c r="K233" s="128">
        <v>0</v>
      </c>
      <c r="L233" s="132">
        <v>0</v>
      </c>
      <c r="M233" s="138">
        <v>0</v>
      </c>
      <c r="N233" s="136">
        <v>0</v>
      </c>
      <c r="O233" s="128">
        <v>0</v>
      </c>
      <c r="P233" s="128">
        <v>0</v>
      </c>
      <c r="Q233" s="129">
        <v>0</v>
      </c>
      <c r="R233" s="192">
        <f t="shared" si="27"/>
        <v>0</v>
      </c>
      <c r="S233" s="193">
        <f t="shared" si="28"/>
        <v>0</v>
      </c>
      <c r="T233" s="194">
        <f>S233/24</f>
        <v>0</v>
      </c>
      <c r="U233" s="197">
        <f>T233*1</f>
        <v>0</v>
      </c>
      <c r="V233" s="198">
        <v>0</v>
      </c>
    </row>
    <row r="234" spans="1:22" ht="23.25">
      <c r="A234" s="7"/>
      <c r="B234" s="5" t="s">
        <v>15</v>
      </c>
      <c r="C234" s="136">
        <v>0</v>
      </c>
      <c r="D234" s="136">
        <v>0</v>
      </c>
      <c r="E234" s="128">
        <v>0</v>
      </c>
      <c r="F234" s="128">
        <v>0</v>
      </c>
      <c r="G234" s="132">
        <v>0</v>
      </c>
      <c r="H234" s="138">
        <v>0</v>
      </c>
      <c r="I234" s="136">
        <v>0</v>
      </c>
      <c r="J234" s="128">
        <v>0</v>
      </c>
      <c r="K234" s="128">
        <v>0</v>
      </c>
      <c r="L234" s="132">
        <v>0</v>
      </c>
      <c r="M234" s="138">
        <v>0</v>
      </c>
      <c r="N234" s="136">
        <v>0</v>
      </c>
      <c r="O234" s="128">
        <v>0</v>
      </c>
      <c r="P234" s="128">
        <v>0</v>
      </c>
      <c r="Q234" s="129">
        <v>0</v>
      </c>
      <c r="R234" s="192">
        <f t="shared" si="27"/>
        <v>0</v>
      </c>
      <c r="S234" s="193">
        <f t="shared" si="28"/>
        <v>0</v>
      </c>
      <c r="T234" s="194">
        <f>S234/24</f>
        <v>0</v>
      </c>
      <c r="U234" s="197">
        <f>T234*1</f>
        <v>0</v>
      </c>
      <c r="V234" s="198">
        <v>0</v>
      </c>
    </row>
    <row r="235" spans="1:22" ht="23.25">
      <c r="A235" s="4" t="s">
        <v>19</v>
      </c>
      <c r="B235" s="5" t="s">
        <v>12</v>
      </c>
      <c r="C235" s="136">
        <v>0</v>
      </c>
      <c r="D235" s="136">
        <v>0</v>
      </c>
      <c r="E235" s="128">
        <v>0</v>
      </c>
      <c r="F235" s="128">
        <v>0</v>
      </c>
      <c r="G235" s="132">
        <v>0</v>
      </c>
      <c r="H235" s="138">
        <v>0</v>
      </c>
      <c r="I235" s="136">
        <v>0</v>
      </c>
      <c r="J235" s="128">
        <v>0</v>
      </c>
      <c r="K235" s="128">
        <v>0</v>
      </c>
      <c r="L235" s="132">
        <v>9</v>
      </c>
      <c r="M235" s="138">
        <v>0</v>
      </c>
      <c r="N235" s="136">
        <v>0</v>
      </c>
      <c r="O235" s="128">
        <v>0</v>
      </c>
      <c r="P235" s="128">
        <v>0</v>
      </c>
      <c r="Q235" s="129">
        <v>0</v>
      </c>
      <c r="R235" s="192">
        <f t="shared" si="27"/>
        <v>0</v>
      </c>
      <c r="S235" s="193">
        <f t="shared" si="28"/>
        <v>0</v>
      </c>
      <c r="T235" s="194">
        <f>S235/36</f>
        <v>0</v>
      </c>
      <c r="U235" s="195" t="s">
        <v>13</v>
      </c>
      <c r="V235" s="196">
        <f>SUM(T235,U236:U237)</f>
        <v>4.5</v>
      </c>
    </row>
    <row r="236" spans="1:22" ht="23.25">
      <c r="A236" s="7"/>
      <c r="B236" s="5" t="s">
        <v>14</v>
      </c>
      <c r="C236" s="136">
        <v>0</v>
      </c>
      <c r="D236" s="136">
        <v>0</v>
      </c>
      <c r="E236" s="128">
        <v>0</v>
      </c>
      <c r="F236" s="128">
        <v>0</v>
      </c>
      <c r="G236" s="132">
        <v>0</v>
      </c>
      <c r="H236" s="138">
        <v>9</v>
      </c>
      <c r="I236" s="136">
        <v>108</v>
      </c>
      <c r="J236" s="134">
        <v>9</v>
      </c>
      <c r="K236" s="134">
        <v>9</v>
      </c>
      <c r="L236" s="132">
        <v>0</v>
      </c>
      <c r="M236" s="138">
        <v>0</v>
      </c>
      <c r="N236" s="136">
        <v>0</v>
      </c>
      <c r="O236" s="128">
        <v>0</v>
      </c>
      <c r="P236" s="128">
        <v>0</v>
      </c>
      <c r="Q236" s="129">
        <v>0</v>
      </c>
      <c r="R236" s="192">
        <f t="shared" si="27"/>
        <v>9</v>
      </c>
      <c r="S236" s="193">
        <f t="shared" si="28"/>
        <v>108</v>
      </c>
      <c r="T236" s="194">
        <f>S236/24</f>
        <v>4.5</v>
      </c>
      <c r="U236" s="197">
        <f>T236*1</f>
        <v>4.5</v>
      </c>
      <c r="V236" s="198">
        <v>0</v>
      </c>
    </row>
    <row r="237" spans="1:22" ht="23.25">
      <c r="A237" s="7"/>
      <c r="B237" s="5" t="s">
        <v>15</v>
      </c>
      <c r="C237" s="136">
        <v>0</v>
      </c>
      <c r="D237" s="136">
        <v>0</v>
      </c>
      <c r="E237" s="128">
        <v>0</v>
      </c>
      <c r="F237" s="128">
        <v>0</v>
      </c>
      <c r="G237" s="132">
        <v>0</v>
      </c>
      <c r="H237" s="138">
        <v>0</v>
      </c>
      <c r="I237" s="136">
        <v>0</v>
      </c>
      <c r="J237" s="128">
        <v>0</v>
      </c>
      <c r="K237" s="128">
        <v>0</v>
      </c>
      <c r="L237" s="132">
        <v>0</v>
      </c>
      <c r="M237" s="138">
        <v>0</v>
      </c>
      <c r="N237" s="136">
        <v>0</v>
      </c>
      <c r="O237" s="128">
        <v>0</v>
      </c>
      <c r="P237" s="128">
        <v>0</v>
      </c>
      <c r="Q237" s="129">
        <v>0</v>
      </c>
      <c r="R237" s="192">
        <f t="shared" si="27"/>
        <v>0</v>
      </c>
      <c r="S237" s="193">
        <f t="shared" si="28"/>
        <v>0</v>
      </c>
      <c r="T237" s="194">
        <f>S237/24</f>
        <v>0</v>
      </c>
      <c r="U237" s="197">
        <f>T237*1</f>
        <v>0</v>
      </c>
      <c r="V237" s="198">
        <v>0</v>
      </c>
    </row>
    <row r="238" spans="1:22" ht="23.25">
      <c r="A238" s="4" t="s">
        <v>79</v>
      </c>
      <c r="B238" s="5" t="s">
        <v>12</v>
      </c>
      <c r="C238" s="157">
        <v>369</v>
      </c>
      <c r="D238" s="157">
        <v>515</v>
      </c>
      <c r="E238" s="134">
        <v>28.61111111111111</v>
      </c>
      <c r="F238" s="128">
        <v>0</v>
      </c>
      <c r="G238" s="132">
        <v>58.111111111111114</v>
      </c>
      <c r="H238" s="138">
        <v>612</v>
      </c>
      <c r="I238" s="136">
        <v>612</v>
      </c>
      <c r="J238" s="134">
        <v>34</v>
      </c>
      <c r="K238" s="128">
        <v>0</v>
      </c>
      <c r="L238" s="132">
        <v>135</v>
      </c>
      <c r="M238" s="156">
        <v>1075</v>
      </c>
      <c r="N238" s="157">
        <v>1075</v>
      </c>
      <c r="O238" s="134">
        <v>59.72222222222222</v>
      </c>
      <c r="P238" s="128">
        <v>0</v>
      </c>
      <c r="Q238" s="129">
        <v>101.72222222222223</v>
      </c>
      <c r="R238" s="192">
        <f t="shared" si="27"/>
        <v>2056</v>
      </c>
      <c r="S238" s="193">
        <f t="shared" si="28"/>
        <v>2202</v>
      </c>
      <c r="T238" s="194">
        <f>S238/36</f>
        <v>61.166666666666664</v>
      </c>
      <c r="U238" s="195" t="s">
        <v>13</v>
      </c>
      <c r="V238" s="196">
        <f>SUM(T238,U239:U240)</f>
        <v>147.41666666666666</v>
      </c>
    </row>
    <row r="239" spans="1:22" ht="23.25">
      <c r="A239" s="7"/>
      <c r="B239" s="5" t="s">
        <v>14</v>
      </c>
      <c r="C239" s="157">
        <v>118</v>
      </c>
      <c r="D239" s="157">
        <v>354</v>
      </c>
      <c r="E239" s="134">
        <v>29.5</v>
      </c>
      <c r="F239" s="134">
        <v>29.5</v>
      </c>
      <c r="G239" s="132">
        <v>0</v>
      </c>
      <c r="H239" s="138">
        <v>345</v>
      </c>
      <c r="I239" s="136">
        <v>1212</v>
      </c>
      <c r="J239" s="134">
        <v>101</v>
      </c>
      <c r="K239" s="134">
        <v>101</v>
      </c>
      <c r="L239" s="132">
        <v>0</v>
      </c>
      <c r="M239" s="156">
        <v>168</v>
      </c>
      <c r="N239" s="157">
        <v>504</v>
      </c>
      <c r="O239" s="134">
        <v>42</v>
      </c>
      <c r="P239" s="134">
        <v>42</v>
      </c>
      <c r="Q239" s="129">
        <v>0</v>
      </c>
      <c r="R239" s="192">
        <f t="shared" si="27"/>
        <v>631</v>
      </c>
      <c r="S239" s="193">
        <f t="shared" si="28"/>
        <v>2070</v>
      </c>
      <c r="T239" s="194">
        <f>S239/24</f>
        <v>86.25</v>
      </c>
      <c r="U239" s="197">
        <f>T239*1</f>
        <v>86.25</v>
      </c>
      <c r="V239" s="198">
        <v>0</v>
      </c>
    </row>
    <row r="240" spans="1:22" ht="23.25">
      <c r="A240" s="7"/>
      <c r="B240" s="5" t="s">
        <v>15</v>
      </c>
      <c r="C240" s="136">
        <v>0</v>
      </c>
      <c r="D240" s="136">
        <v>0</v>
      </c>
      <c r="E240" s="128">
        <v>0</v>
      </c>
      <c r="F240" s="128">
        <v>0</v>
      </c>
      <c r="G240" s="132">
        <v>0</v>
      </c>
      <c r="H240" s="138">
        <v>0</v>
      </c>
      <c r="I240" s="136">
        <v>0</v>
      </c>
      <c r="J240" s="128">
        <v>0</v>
      </c>
      <c r="K240" s="128">
        <v>0</v>
      </c>
      <c r="L240" s="132">
        <v>0</v>
      </c>
      <c r="M240" s="138">
        <v>0</v>
      </c>
      <c r="N240" s="136">
        <v>0</v>
      </c>
      <c r="O240" s="128">
        <v>0</v>
      </c>
      <c r="P240" s="128">
        <v>0</v>
      </c>
      <c r="Q240" s="129">
        <v>0</v>
      </c>
      <c r="R240" s="192">
        <f t="shared" si="27"/>
        <v>0</v>
      </c>
      <c r="S240" s="193">
        <f t="shared" si="28"/>
        <v>0</v>
      </c>
      <c r="T240" s="194">
        <f>S240/24</f>
        <v>0</v>
      </c>
      <c r="U240" s="197">
        <f>T240*1</f>
        <v>0</v>
      </c>
      <c r="V240" s="198">
        <v>0</v>
      </c>
    </row>
    <row r="241" spans="1:22" ht="23.25">
      <c r="A241" s="4" t="s">
        <v>80</v>
      </c>
      <c r="B241" s="5" t="s">
        <v>12</v>
      </c>
      <c r="C241" s="157">
        <v>358</v>
      </c>
      <c r="D241" s="157">
        <v>746</v>
      </c>
      <c r="E241" s="134">
        <v>41.44444444444444</v>
      </c>
      <c r="F241" s="128">
        <v>0</v>
      </c>
      <c r="G241" s="132">
        <v>49.36111111111111</v>
      </c>
      <c r="H241" s="138">
        <v>440</v>
      </c>
      <c r="I241" s="136">
        <v>909</v>
      </c>
      <c r="J241" s="134">
        <v>50.5</v>
      </c>
      <c r="K241" s="128">
        <v>0</v>
      </c>
      <c r="L241" s="132">
        <v>66.08333333333333</v>
      </c>
      <c r="M241" s="156">
        <v>487</v>
      </c>
      <c r="N241" s="157">
        <v>1063</v>
      </c>
      <c r="O241" s="134">
        <v>59.05555555555556</v>
      </c>
      <c r="P241" s="128">
        <v>0</v>
      </c>
      <c r="Q241" s="129">
        <v>101.88888888888889</v>
      </c>
      <c r="R241" s="192">
        <f t="shared" si="27"/>
        <v>1285</v>
      </c>
      <c r="S241" s="193">
        <f t="shared" si="28"/>
        <v>2718</v>
      </c>
      <c r="T241" s="194">
        <f>S241/36</f>
        <v>75.5</v>
      </c>
      <c r="U241" s="195" t="s">
        <v>13</v>
      </c>
      <c r="V241" s="196">
        <f>SUM(T241,U242:U243)</f>
        <v>108.66666666666666</v>
      </c>
    </row>
    <row r="242" spans="1:22" ht="23.25">
      <c r="A242" s="7"/>
      <c r="B242" s="5" t="s">
        <v>14</v>
      </c>
      <c r="C242" s="157">
        <v>38</v>
      </c>
      <c r="D242" s="157">
        <v>95</v>
      </c>
      <c r="E242" s="134">
        <v>7.916666666666667</v>
      </c>
      <c r="F242" s="134">
        <v>7.916666666666667</v>
      </c>
      <c r="G242" s="132">
        <v>0</v>
      </c>
      <c r="H242" s="138">
        <v>68</v>
      </c>
      <c r="I242" s="136">
        <v>187</v>
      </c>
      <c r="J242" s="134">
        <v>15.583333333333334</v>
      </c>
      <c r="K242" s="134">
        <v>15.583333333333334</v>
      </c>
      <c r="L242" s="132">
        <v>0</v>
      </c>
      <c r="M242" s="156">
        <v>244</v>
      </c>
      <c r="N242" s="157">
        <v>514</v>
      </c>
      <c r="O242" s="134">
        <v>42.833333333333336</v>
      </c>
      <c r="P242" s="134">
        <v>42.833333333333336</v>
      </c>
      <c r="Q242" s="129">
        <v>0</v>
      </c>
      <c r="R242" s="192">
        <f t="shared" si="27"/>
        <v>350</v>
      </c>
      <c r="S242" s="193">
        <f t="shared" si="28"/>
        <v>796</v>
      </c>
      <c r="T242" s="194">
        <f>S242/24</f>
        <v>33.166666666666664</v>
      </c>
      <c r="U242" s="197">
        <f>T242*1</f>
        <v>33.166666666666664</v>
      </c>
      <c r="V242" s="198">
        <v>0</v>
      </c>
    </row>
    <row r="243" spans="1:22" ht="23.25">
      <c r="A243" s="7"/>
      <c r="B243" s="5" t="s">
        <v>15</v>
      </c>
      <c r="C243" s="136">
        <v>0</v>
      </c>
      <c r="D243" s="136">
        <v>0</v>
      </c>
      <c r="E243" s="128">
        <v>0</v>
      </c>
      <c r="F243" s="128">
        <v>0</v>
      </c>
      <c r="G243" s="132">
        <v>0</v>
      </c>
      <c r="H243" s="138">
        <v>0</v>
      </c>
      <c r="I243" s="136">
        <v>0</v>
      </c>
      <c r="J243" s="128">
        <v>0</v>
      </c>
      <c r="K243" s="128">
        <v>0</v>
      </c>
      <c r="L243" s="132">
        <v>0</v>
      </c>
      <c r="M243" s="138">
        <v>0</v>
      </c>
      <c r="N243" s="136">
        <v>0</v>
      </c>
      <c r="O243" s="128">
        <v>0</v>
      </c>
      <c r="P243" s="128">
        <v>0</v>
      </c>
      <c r="Q243" s="129">
        <v>0</v>
      </c>
      <c r="R243" s="192">
        <f t="shared" si="27"/>
        <v>0</v>
      </c>
      <c r="S243" s="193">
        <f t="shared" si="28"/>
        <v>0</v>
      </c>
      <c r="T243" s="194">
        <f>S243/24</f>
        <v>0</v>
      </c>
      <c r="U243" s="197">
        <f>T243*1</f>
        <v>0</v>
      </c>
      <c r="V243" s="198">
        <v>0</v>
      </c>
    </row>
    <row r="244" spans="1:22" ht="23.25">
      <c r="A244" s="4" t="s">
        <v>81</v>
      </c>
      <c r="B244" s="5" t="s">
        <v>12</v>
      </c>
      <c r="C244" s="136">
        <v>0</v>
      </c>
      <c r="D244" s="136">
        <v>0</v>
      </c>
      <c r="E244" s="128">
        <v>0</v>
      </c>
      <c r="F244" s="128">
        <v>0</v>
      </c>
      <c r="G244" s="132">
        <v>0</v>
      </c>
      <c r="H244" s="138">
        <v>118</v>
      </c>
      <c r="I244" s="136">
        <v>236</v>
      </c>
      <c r="J244" s="134">
        <v>13.11111111111111</v>
      </c>
      <c r="K244" s="128">
        <v>0</v>
      </c>
      <c r="L244" s="132">
        <v>16.11111111111111</v>
      </c>
      <c r="M244" s="156">
        <v>145</v>
      </c>
      <c r="N244" s="157">
        <v>435</v>
      </c>
      <c r="O244" s="134">
        <v>24.166666666666668</v>
      </c>
      <c r="P244" s="128">
        <v>0</v>
      </c>
      <c r="Q244" s="129">
        <v>25.916666666666668</v>
      </c>
      <c r="R244" s="192">
        <f t="shared" si="27"/>
        <v>263</v>
      </c>
      <c r="S244" s="193">
        <f t="shared" si="28"/>
        <v>671</v>
      </c>
      <c r="T244" s="194">
        <f>S244/36</f>
        <v>18.63888888888889</v>
      </c>
      <c r="U244" s="195" t="s">
        <v>13</v>
      </c>
      <c r="V244" s="196">
        <f>SUM(T244,U245:U246)</f>
        <v>21.01388888888889</v>
      </c>
    </row>
    <row r="245" spans="1:22" ht="23.25">
      <c r="A245" s="7"/>
      <c r="B245" s="5" t="s">
        <v>14</v>
      </c>
      <c r="C245" s="136">
        <v>0</v>
      </c>
      <c r="D245" s="136">
        <v>0</v>
      </c>
      <c r="E245" s="128">
        <v>0</v>
      </c>
      <c r="F245" s="128">
        <v>0</v>
      </c>
      <c r="G245" s="132">
        <v>0</v>
      </c>
      <c r="H245" s="138">
        <v>12</v>
      </c>
      <c r="I245" s="136">
        <v>36</v>
      </c>
      <c r="J245" s="134">
        <v>3</v>
      </c>
      <c r="K245" s="134">
        <v>3</v>
      </c>
      <c r="L245" s="132">
        <v>0</v>
      </c>
      <c r="M245" s="156">
        <v>9</v>
      </c>
      <c r="N245" s="157">
        <v>21</v>
      </c>
      <c r="O245" s="134">
        <v>1.75</v>
      </c>
      <c r="P245" s="134">
        <v>1.75</v>
      </c>
      <c r="Q245" s="129">
        <v>0</v>
      </c>
      <c r="R245" s="192">
        <f t="shared" si="27"/>
        <v>21</v>
      </c>
      <c r="S245" s="193">
        <f t="shared" si="28"/>
        <v>57</v>
      </c>
      <c r="T245" s="194">
        <f>S245/24</f>
        <v>2.375</v>
      </c>
      <c r="U245" s="197">
        <f>T245*1</f>
        <v>2.375</v>
      </c>
      <c r="V245" s="198">
        <v>0</v>
      </c>
    </row>
    <row r="246" spans="1:22" ht="23.25">
      <c r="A246" s="7"/>
      <c r="B246" s="5" t="s">
        <v>15</v>
      </c>
      <c r="C246" s="136">
        <v>0</v>
      </c>
      <c r="D246" s="136">
        <v>0</v>
      </c>
      <c r="E246" s="128">
        <v>0</v>
      </c>
      <c r="F246" s="128">
        <v>0</v>
      </c>
      <c r="G246" s="132">
        <v>0</v>
      </c>
      <c r="H246" s="138">
        <v>0</v>
      </c>
      <c r="I246" s="136">
        <v>0</v>
      </c>
      <c r="J246" s="128">
        <v>0</v>
      </c>
      <c r="K246" s="128">
        <v>0</v>
      </c>
      <c r="L246" s="132">
        <v>0</v>
      </c>
      <c r="M246" s="138">
        <v>0</v>
      </c>
      <c r="N246" s="136">
        <v>0</v>
      </c>
      <c r="O246" s="128">
        <v>0</v>
      </c>
      <c r="P246" s="128">
        <v>0</v>
      </c>
      <c r="Q246" s="129">
        <v>0</v>
      </c>
      <c r="R246" s="192">
        <f t="shared" si="27"/>
        <v>0</v>
      </c>
      <c r="S246" s="193">
        <f t="shared" si="28"/>
        <v>0</v>
      </c>
      <c r="T246" s="194">
        <f>S246/24</f>
        <v>0</v>
      </c>
      <c r="U246" s="197">
        <f>T246*1</f>
        <v>0</v>
      </c>
      <c r="V246" s="198">
        <v>0</v>
      </c>
    </row>
    <row r="247" spans="1:22" ht="23.25">
      <c r="A247" s="4" t="s">
        <v>82</v>
      </c>
      <c r="B247" s="5" t="s">
        <v>12</v>
      </c>
      <c r="C247" s="157">
        <v>91</v>
      </c>
      <c r="D247" s="157">
        <v>182</v>
      </c>
      <c r="E247" s="134">
        <v>10.11111111111111</v>
      </c>
      <c r="F247" s="128">
        <v>0</v>
      </c>
      <c r="G247" s="132">
        <v>10.11111111111111</v>
      </c>
      <c r="H247" s="138">
        <v>52</v>
      </c>
      <c r="I247" s="136">
        <v>156</v>
      </c>
      <c r="J247" s="134">
        <v>8.666666666666666</v>
      </c>
      <c r="K247" s="128">
        <v>0</v>
      </c>
      <c r="L247" s="132">
        <v>8.666666666666666</v>
      </c>
      <c r="M247" s="156">
        <v>95</v>
      </c>
      <c r="N247" s="157">
        <v>203</v>
      </c>
      <c r="O247" s="134">
        <v>11.277777777777779</v>
      </c>
      <c r="P247" s="128">
        <v>0</v>
      </c>
      <c r="Q247" s="129">
        <v>11.277777777777779</v>
      </c>
      <c r="R247" s="192">
        <f t="shared" si="27"/>
        <v>238</v>
      </c>
      <c r="S247" s="193">
        <f t="shared" si="28"/>
        <v>541</v>
      </c>
      <c r="T247" s="194">
        <f>S247/36</f>
        <v>15.027777777777779</v>
      </c>
      <c r="U247" s="195" t="s">
        <v>13</v>
      </c>
      <c r="V247" s="196">
        <f>SUM(T247,U248:U249)</f>
        <v>15.027777777777779</v>
      </c>
    </row>
    <row r="248" spans="1:22" ht="23.25">
      <c r="A248" s="7"/>
      <c r="B248" s="5" t="s">
        <v>14</v>
      </c>
      <c r="C248" s="136">
        <v>0</v>
      </c>
      <c r="D248" s="136">
        <v>0</v>
      </c>
      <c r="E248" s="128">
        <v>0</v>
      </c>
      <c r="F248" s="128">
        <v>0</v>
      </c>
      <c r="G248" s="132">
        <v>0</v>
      </c>
      <c r="H248" s="138">
        <v>0</v>
      </c>
      <c r="I248" s="136">
        <v>0</v>
      </c>
      <c r="J248" s="128">
        <v>0</v>
      </c>
      <c r="K248" s="128">
        <v>0</v>
      </c>
      <c r="L248" s="132">
        <v>0</v>
      </c>
      <c r="M248" s="138">
        <v>0</v>
      </c>
      <c r="N248" s="136">
        <v>0</v>
      </c>
      <c r="O248" s="128">
        <v>0</v>
      </c>
      <c r="P248" s="128">
        <v>0</v>
      </c>
      <c r="Q248" s="129">
        <v>0</v>
      </c>
      <c r="R248" s="192">
        <f t="shared" si="27"/>
        <v>0</v>
      </c>
      <c r="S248" s="193">
        <f t="shared" si="28"/>
        <v>0</v>
      </c>
      <c r="T248" s="194">
        <f>S248/24</f>
        <v>0</v>
      </c>
      <c r="U248" s="197">
        <f>T248*1</f>
        <v>0</v>
      </c>
      <c r="V248" s="198">
        <v>0</v>
      </c>
    </row>
    <row r="249" spans="1:22" ht="23.25">
      <c r="A249" s="7"/>
      <c r="B249" s="5" t="s">
        <v>15</v>
      </c>
      <c r="C249" s="136">
        <v>0</v>
      </c>
      <c r="D249" s="136">
        <v>0</v>
      </c>
      <c r="E249" s="128">
        <v>0</v>
      </c>
      <c r="F249" s="128">
        <v>0</v>
      </c>
      <c r="G249" s="132">
        <v>0</v>
      </c>
      <c r="H249" s="138">
        <v>0</v>
      </c>
      <c r="I249" s="136">
        <v>0</v>
      </c>
      <c r="J249" s="128">
        <v>0</v>
      </c>
      <c r="K249" s="128">
        <v>0</v>
      </c>
      <c r="L249" s="132">
        <v>0</v>
      </c>
      <c r="M249" s="138">
        <v>0</v>
      </c>
      <c r="N249" s="136">
        <v>0</v>
      </c>
      <c r="O249" s="128">
        <v>0</v>
      </c>
      <c r="P249" s="128">
        <v>0</v>
      </c>
      <c r="Q249" s="129">
        <v>0</v>
      </c>
      <c r="R249" s="192">
        <f t="shared" si="27"/>
        <v>0</v>
      </c>
      <c r="S249" s="193">
        <f t="shared" si="28"/>
        <v>0</v>
      </c>
      <c r="T249" s="194">
        <f>S249/24</f>
        <v>0</v>
      </c>
      <c r="U249" s="197">
        <f>T249*1</f>
        <v>0</v>
      </c>
      <c r="V249" s="198">
        <v>0</v>
      </c>
    </row>
    <row r="250" spans="1:22" ht="23.25">
      <c r="A250" s="12" t="s">
        <v>21</v>
      </c>
      <c r="B250" s="5" t="s">
        <v>12</v>
      </c>
      <c r="C250" s="136">
        <v>1265</v>
      </c>
      <c r="D250" s="136">
        <v>2281</v>
      </c>
      <c r="E250" s="128">
        <v>126.72222222222223</v>
      </c>
      <c r="F250" s="128">
        <v>0</v>
      </c>
      <c r="G250" s="132">
        <v>164.13888888888889</v>
      </c>
      <c r="H250" s="138">
        <v>2090</v>
      </c>
      <c r="I250" s="136">
        <v>3793</v>
      </c>
      <c r="J250" s="128">
        <v>210.72222222222223</v>
      </c>
      <c r="K250" s="128">
        <v>0</v>
      </c>
      <c r="L250" s="132">
        <v>339.30555555555554</v>
      </c>
      <c r="M250" s="138">
        <v>3079</v>
      </c>
      <c r="N250" s="136">
        <v>5424</v>
      </c>
      <c r="O250" s="128">
        <v>301.33333333333337</v>
      </c>
      <c r="P250" s="128">
        <v>0</v>
      </c>
      <c r="Q250" s="129">
        <v>387.9166666666667</v>
      </c>
      <c r="R250" s="192">
        <f t="shared" si="27"/>
        <v>6434</v>
      </c>
      <c r="S250" s="193">
        <f t="shared" si="28"/>
        <v>11498</v>
      </c>
      <c r="T250" s="194">
        <f>S250/36</f>
        <v>319.3888888888889</v>
      </c>
      <c r="U250" s="195" t="s">
        <v>13</v>
      </c>
      <c r="V250" s="196">
        <f>SUM(T250,U251:U252)</f>
        <v>445.6805555555556</v>
      </c>
    </row>
    <row r="251" spans="1:22" ht="23.25">
      <c r="A251" s="7"/>
      <c r="B251" s="5" t="s">
        <v>14</v>
      </c>
      <c r="C251" s="136">
        <v>156</v>
      </c>
      <c r="D251" s="136">
        <v>449</v>
      </c>
      <c r="E251" s="128">
        <v>37.416666666666664</v>
      </c>
      <c r="F251" s="128">
        <v>37.416666666666664</v>
      </c>
      <c r="G251" s="132">
        <v>0</v>
      </c>
      <c r="H251" s="138">
        <v>434</v>
      </c>
      <c r="I251" s="136">
        <v>1543</v>
      </c>
      <c r="J251" s="128">
        <v>128.58333333333331</v>
      </c>
      <c r="K251" s="128">
        <v>128.58333333333331</v>
      </c>
      <c r="L251" s="132">
        <v>0</v>
      </c>
      <c r="M251" s="138">
        <v>421</v>
      </c>
      <c r="N251" s="136">
        <v>1039</v>
      </c>
      <c r="O251" s="128">
        <v>86.58333333333334</v>
      </c>
      <c r="P251" s="128">
        <v>86.58333333333334</v>
      </c>
      <c r="Q251" s="129">
        <v>0</v>
      </c>
      <c r="R251" s="192">
        <f t="shared" si="27"/>
        <v>1011</v>
      </c>
      <c r="S251" s="193">
        <f t="shared" si="28"/>
        <v>3031</v>
      </c>
      <c r="T251" s="194">
        <f>S251/24</f>
        <v>126.29166666666667</v>
      </c>
      <c r="U251" s="197">
        <f>T251*1</f>
        <v>126.29166666666667</v>
      </c>
      <c r="V251" s="198">
        <v>0</v>
      </c>
    </row>
    <row r="252" spans="1:22" ht="24" thickBot="1">
      <c r="A252" s="8"/>
      <c r="B252" s="9" t="s">
        <v>15</v>
      </c>
      <c r="C252" s="135">
        <v>0</v>
      </c>
      <c r="D252" s="135">
        <v>0</v>
      </c>
      <c r="E252" s="130">
        <v>0</v>
      </c>
      <c r="F252" s="130">
        <v>0</v>
      </c>
      <c r="G252" s="133">
        <v>0</v>
      </c>
      <c r="H252" s="137">
        <v>0</v>
      </c>
      <c r="I252" s="135">
        <v>0</v>
      </c>
      <c r="J252" s="130">
        <v>0</v>
      </c>
      <c r="K252" s="130">
        <v>0</v>
      </c>
      <c r="L252" s="133">
        <v>0</v>
      </c>
      <c r="M252" s="137">
        <v>0</v>
      </c>
      <c r="N252" s="135">
        <v>0</v>
      </c>
      <c r="O252" s="130">
        <v>0</v>
      </c>
      <c r="P252" s="130">
        <v>0</v>
      </c>
      <c r="Q252" s="131">
        <v>0</v>
      </c>
      <c r="R252" s="199">
        <f t="shared" si="27"/>
        <v>0</v>
      </c>
      <c r="S252" s="200">
        <f t="shared" si="28"/>
        <v>0</v>
      </c>
      <c r="T252" s="201">
        <f>S252/24</f>
        <v>0</v>
      </c>
      <c r="U252" s="202">
        <f>T252*1</f>
        <v>0</v>
      </c>
      <c r="V252" s="203">
        <v>0</v>
      </c>
    </row>
    <row r="253" spans="1:22" ht="23.25">
      <c r="A253" s="10" t="s">
        <v>83</v>
      </c>
      <c r="B253" s="11"/>
      <c r="C253" s="158"/>
      <c r="D253" s="158"/>
      <c r="E253" s="159"/>
      <c r="F253" s="159"/>
      <c r="G253" s="160"/>
      <c r="H253" s="161"/>
      <c r="I253" s="158"/>
      <c r="J253" s="159"/>
      <c r="K253" s="159"/>
      <c r="L253" s="160"/>
      <c r="M253" s="161"/>
      <c r="N253" s="158"/>
      <c r="O253" s="159"/>
      <c r="P253" s="159"/>
      <c r="Q253" s="168"/>
      <c r="R253" s="213"/>
      <c r="S253" s="214"/>
      <c r="T253" s="206"/>
      <c r="U253" s="206"/>
      <c r="V253" s="215"/>
    </row>
    <row r="254" spans="1:22" ht="23.25">
      <c r="A254" s="4" t="s">
        <v>83</v>
      </c>
      <c r="B254" s="5" t="s">
        <v>12</v>
      </c>
      <c r="C254" s="136">
        <v>0</v>
      </c>
      <c r="D254" s="136">
        <v>0</v>
      </c>
      <c r="E254" s="128">
        <v>0</v>
      </c>
      <c r="F254" s="128">
        <v>0</v>
      </c>
      <c r="G254" s="132">
        <v>333</v>
      </c>
      <c r="H254" s="138">
        <v>0</v>
      </c>
      <c r="I254" s="136">
        <v>0</v>
      </c>
      <c r="J254" s="128">
        <v>0</v>
      </c>
      <c r="K254" s="128">
        <v>0</v>
      </c>
      <c r="L254" s="132">
        <v>992.25</v>
      </c>
      <c r="M254" s="138">
        <v>0</v>
      </c>
      <c r="N254" s="136">
        <v>0</v>
      </c>
      <c r="O254" s="128">
        <v>0</v>
      </c>
      <c r="P254" s="128">
        <v>0</v>
      </c>
      <c r="Q254" s="129">
        <v>320.40000000000003</v>
      </c>
      <c r="R254" s="192">
        <f aca="true" t="shared" si="29" ref="R254:S256">SUM(C254,H254,M254)</f>
        <v>0</v>
      </c>
      <c r="S254" s="193">
        <f t="shared" si="29"/>
        <v>0</v>
      </c>
      <c r="T254" s="194">
        <f>S254/36</f>
        <v>0</v>
      </c>
      <c r="U254" s="195" t="s">
        <v>13</v>
      </c>
      <c r="V254" s="196">
        <f>SUM(T254,U255:U256)</f>
        <v>822.825</v>
      </c>
    </row>
    <row r="255" spans="1:22" ht="23.25">
      <c r="A255" s="7"/>
      <c r="B255" s="5" t="s">
        <v>14</v>
      </c>
      <c r="C255" s="157">
        <v>582</v>
      </c>
      <c r="D255" s="157">
        <v>2220</v>
      </c>
      <c r="E255" s="134">
        <v>185</v>
      </c>
      <c r="F255" s="134">
        <v>333</v>
      </c>
      <c r="G255" s="132">
        <v>0</v>
      </c>
      <c r="H255" s="138">
        <v>2096</v>
      </c>
      <c r="I255" s="136">
        <v>6615</v>
      </c>
      <c r="J255" s="134">
        <v>551.25</v>
      </c>
      <c r="K255" s="134">
        <v>992.25</v>
      </c>
      <c r="L255" s="132">
        <v>0</v>
      </c>
      <c r="M255" s="138">
        <v>619</v>
      </c>
      <c r="N255" s="136">
        <v>2136</v>
      </c>
      <c r="O255" s="134">
        <v>178</v>
      </c>
      <c r="P255" s="134">
        <v>320.40000000000003</v>
      </c>
      <c r="Q255" s="129">
        <v>0</v>
      </c>
      <c r="R255" s="192">
        <f t="shared" si="29"/>
        <v>3297</v>
      </c>
      <c r="S255" s="193">
        <f t="shared" si="29"/>
        <v>10971</v>
      </c>
      <c r="T255" s="194">
        <f>S255/24</f>
        <v>457.125</v>
      </c>
      <c r="U255" s="197">
        <f>T255*1.8</f>
        <v>822.825</v>
      </c>
      <c r="V255" s="198">
        <v>0</v>
      </c>
    </row>
    <row r="256" spans="1:22" ht="24" thickBot="1">
      <c r="A256" s="8"/>
      <c r="B256" s="9" t="s">
        <v>15</v>
      </c>
      <c r="C256" s="135">
        <v>0</v>
      </c>
      <c r="D256" s="135">
        <v>0</v>
      </c>
      <c r="E256" s="130">
        <v>0</v>
      </c>
      <c r="F256" s="130">
        <v>0</v>
      </c>
      <c r="G256" s="133">
        <v>0</v>
      </c>
      <c r="H256" s="137">
        <v>0</v>
      </c>
      <c r="I256" s="135">
        <v>0</v>
      </c>
      <c r="J256" s="130">
        <v>0</v>
      </c>
      <c r="K256" s="130">
        <v>0</v>
      </c>
      <c r="L256" s="133">
        <v>0</v>
      </c>
      <c r="M256" s="137">
        <v>0</v>
      </c>
      <c r="N256" s="135">
        <v>0</v>
      </c>
      <c r="O256" s="130">
        <v>0</v>
      </c>
      <c r="P256" s="130">
        <v>0</v>
      </c>
      <c r="Q256" s="131">
        <v>0</v>
      </c>
      <c r="R256" s="199">
        <f t="shared" si="29"/>
        <v>0</v>
      </c>
      <c r="S256" s="200">
        <f t="shared" si="29"/>
        <v>0</v>
      </c>
      <c r="T256" s="201">
        <f>S256/24</f>
        <v>0</v>
      </c>
      <c r="U256" s="202">
        <f>T256*1.8</f>
        <v>0</v>
      </c>
      <c r="V256" s="203">
        <v>0</v>
      </c>
    </row>
    <row r="257" spans="1:22" ht="23.25">
      <c r="A257" s="10" t="s">
        <v>84</v>
      </c>
      <c r="B257" s="11"/>
      <c r="C257" s="158"/>
      <c r="D257" s="158"/>
      <c r="E257" s="159"/>
      <c r="F257" s="159"/>
      <c r="G257" s="160"/>
      <c r="H257" s="161"/>
      <c r="I257" s="158"/>
      <c r="J257" s="159"/>
      <c r="K257" s="159"/>
      <c r="L257" s="160"/>
      <c r="M257" s="161"/>
      <c r="N257" s="158"/>
      <c r="O257" s="159"/>
      <c r="P257" s="159"/>
      <c r="Q257" s="168"/>
      <c r="R257" s="213"/>
      <c r="S257" s="214"/>
      <c r="T257" s="206"/>
      <c r="U257" s="206"/>
      <c r="V257" s="215"/>
    </row>
    <row r="258" spans="1:22" ht="23.25">
      <c r="A258" s="4" t="s">
        <v>84</v>
      </c>
      <c r="B258" s="5" t="s">
        <v>12</v>
      </c>
      <c r="C258" s="136">
        <v>0</v>
      </c>
      <c r="D258" s="136">
        <v>0</v>
      </c>
      <c r="E258" s="128">
        <v>0</v>
      </c>
      <c r="F258" s="128">
        <v>0</v>
      </c>
      <c r="G258" s="132">
        <f>SUM(E258,F259:F260)</f>
        <v>1314.9</v>
      </c>
      <c r="H258" s="138">
        <v>0</v>
      </c>
      <c r="I258" s="136">
        <v>0</v>
      </c>
      <c r="J258" s="128">
        <v>0</v>
      </c>
      <c r="K258" s="128">
        <v>0</v>
      </c>
      <c r="L258" s="132">
        <f>SUM(J258,K259:K260)</f>
        <v>1713.6000000000001</v>
      </c>
      <c r="M258" s="138">
        <v>0</v>
      </c>
      <c r="N258" s="136">
        <v>0</v>
      </c>
      <c r="O258" s="128">
        <v>0</v>
      </c>
      <c r="P258" s="128">
        <v>0</v>
      </c>
      <c r="Q258" s="132">
        <f>SUM(O258,P259:P260)</f>
        <v>828.45</v>
      </c>
      <c r="R258" s="192">
        <f aca="true" t="shared" si="30" ref="R258:S260">SUM(C258,H258,M258)</f>
        <v>0</v>
      </c>
      <c r="S258" s="193">
        <f t="shared" si="30"/>
        <v>0</v>
      </c>
      <c r="T258" s="194">
        <f>S258/36</f>
        <v>0</v>
      </c>
      <c r="U258" s="195" t="s">
        <v>13</v>
      </c>
      <c r="V258" s="196">
        <f>SUM(T258,U259:U260)</f>
        <v>1928.4750000000004</v>
      </c>
    </row>
    <row r="259" spans="1:22" ht="23.25">
      <c r="A259" s="7"/>
      <c r="B259" s="5" t="s">
        <v>14</v>
      </c>
      <c r="C259" s="157">
        <v>2995</v>
      </c>
      <c r="D259" s="157">
        <v>8619</v>
      </c>
      <c r="E259" s="134">
        <f>D259/12</f>
        <v>718.25</v>
      </c>
      <c r="F259" s="134">
        <f>E259*1.8</f>
        <v>1292.8500000000001</v>
      </c>
      <c r="G259" s="132">
        <v>0</v>
      </c>
      <c r="H259" s="138">
        <v>3685</v>
      </c>
      <c r="I259" s="136">
        <v>11044</v>
      </c>
      <c r="J259" s="134">
        <f>I259/12</f>
        <v>920.3333333333334</v>
      </c>
      <c r="K259" s="134">
        <f>J259*1.8</f>
        <v>1656.6000000000001</v>
      </c>
      <c r="L259" s="132">
        <v>0</v>
      </c>
      <c r="M259" s="138">
        <v>1829</v>
      </c>
      <c r="N259" s="136">
        <v>5523</v>
      </c>
      <c r="O259" s="134">
        <f>N259/12</f>
        <v>460.25</v>
      </c>
      <c r="P259" s="134">
        <f>O259*1.8</f>
        <v>828.45</v>
      </c>
      <c r="Q259" s="129">
        <v>0</v>
      </c>
      <c r="R259" s="192">
        <f t="shared" si="30"/>
        <v>8509</v>
      </c>
      <c r="S259" s="193">
        <f t="shared" si="30"/>
        <v>25186</v>
      </c>
      <c r="T259" s="194">
        <f>S259/24</f>
        <v>1049.4166666666667</v>
      </c>
      <c r="U259" s="197">
        <f>T259*1.8</f>
        <v>1888.9500000000003</v>
      </c>
      <c r="V259" s="198">
        <v>0</v>
      </c>
    </row>
    <row r="260" spans="1:22" ht="24" thickBot="1">
      <c r="A260" s="8"/>
      <c r="B260" s="9" t="s">
        <v>15</v>
      </c>
      <c r="C260" s="171">
        <v>49</v>
      </c>
      <c r="D260" s="171">
        <v>147</v>
      </c>
      <c r="E260" s="172">
        <f>D260/12</f>
        <v>12.25</v>
      </c>
      <c r="F260" s="172">
        <f>E260*1.8</f>
        <v>22.05</v>
      </c>
      <c r="G260" s="133">
        <v>0</v>
      </c>
      <c r="H260" s="137">
        <v>133</v>
      </c>
      <c r="I260" s="135">
        <v>380</v>
      </c>
      <c r="J260" s="172">
        <f>I260/12</f>
        <v>31.666666666666668</v>
      </c>
      <c r="K260" s="172">
        <f>J260*1.8</f>
        <v>57</v>
      </c>
      <c r="L260" s="133">
        <v>0</v>
      </c>
      <c r="M260" s="137">
        <v>0</v>
      </c>
      <c r="N260" s="135">
        <v>0</v>
      </c>
      <c r="O260" s="130">
        <v>0</v>
      </c>
      <c r="P260" s="130">
        <v>0</v>
      </c>
      <c r="Q260" s="131">
        <v>0</v>
      </c>
      <c r="R260" s="199">
        <f t="shared" si="30"/>
        <v>182</v>
      </c>
      <c r="S260" s="200">
        <f t="shared" si="30"/>
        <v>527</v>
      </c>
      <c r="T260" s="201">
        <f>S260/24</f>
        <v>21.958333333333332</v>
      </c>
      <c r="U260" s="202">
        <f>T260*1.8</f>
        <v>39.525</v>
      </c>
      <c r="V260" s="203">
        <v>0</v>
      </c>
    </row>
    <row r="261" spans="1:22" s="23" customFormat="1" ht="21.75">
      <c r="A261" s="263" t="s">
        <v>110</v>
      </c>
      <c r="B261" s="264" t="s">
        <v>12</v>
      </c>
      <c r="C261" s="265">
        <f>SUM(C5,C9,C19,C62,C75,C79,C89,C126,C130,C158,C168,C224,C250,C254,C258)</f>
        <v>27073</v>
      </c>
      <c r="D261" s="265">
        <f>SUM(D5,D9,D19,D62,D75,D79,D89,D126,D130,D158,D168,D224,D250,D254,D258)</f>
        <v>73495</v>
      </c>
      <c r="E261" s="269">
        <f>SUM(E5,E9,E19,E62,E75,E79,E89,E126,E130,E158,E168,E224,E250,E254,E258)</f>
        <v>4083.055555555555</v>
      </c>
      <c r="F261" s="267"/>
      <c r="G261" s="271">
        <f>ROUND(SUM(E261,F262:F264),2)</f>
        <v>7022.14</v>
      </c>
      <c r="H261" s="265">
        <f>SUM(H5,H9,H19,H62,H75,H79,H89,H126,H130,H158,H168,H224,H250,H254,H258)</f>
        <v>68598</v>
      </c>
      <c r="I261" s="265">
        <f>SUM(I5,I9,I19,I62,I75,I79,I89,I126,I130,I158,I168,I224,I250,I254,I258)</f>
        <v>180302</v>
      </c>
      <c r="J261" s="269">
        <f>SUM(J5,J9,J19,J62,J75,J79,J89,J126,J130,J158,J168,J224,J250,J254,J258)</f>
        <v>10016.777777777777</v>
      </c>
      <c r="K261" s="267"/>
      <c r="L261" s="271">
        <f>ROUND(SUM(J261,K262:K264),2)</f>
        <v>15536.34</v>
      </c>
      <c r="M261" s="265">
        <f>SUM(M5,M9,M19,M62,M75,M79,M89,M126,M130,M158,M168,M224,M250,M254,M258)</f>
        <v>64360</v>
      </c>
      <c r="N261" s="265">
        <f>SUM(N5,N9,N19,N62,N75,N79,N89,N126,N130,N158,N168,N224,N250,N254,N258)</f>
        <v>172918</v>
      </c>
      <c r="O261" s="269">
        <f>SUM(O5,O9,O19,O62,O75,O79,O89,O126,O130,O158,O168,O224,O250,O254,O258)</f>
        <v>9606.555555555558</v>
      </c>
      <c r="P261" s="267"/>
      <c r="Q261" s="271">
        <f>ROUND(SUM(O261,P262:P264),2)</f>
        <v>13571.58</v>
      </c>
      <c r="R261" s="265">
        <f>SUM(R5,R9,R19,R62,R75,R79,R89,R126,R130,R158,R168,R224,R250,R254,R258)</f>
        <v>160031</v>
      </c>
      <c r="S261" s="265">
        <f>SUM(S5,S9,S19,S62,S75,S79,S89,S126,S130,S158,S168,S224,S250,S254,S258)</f>
        <v>426715</v>
      </c>
      <c r="T261" s="269">
        <f>SUM(T5,T9,T19,T62,T75,T79,T89,T126,T130,T158,T168,T224,T250,T254,T258)</f>
        <v>11853.194444444442</v>
      </c>
      <c r="U261" s="267"/>
      <c r="V261" s="271">
        <f>ROUND(SUM(T261,U262:U264),2)</f>
        <v>18121.4</v>
      </c>
    </row>
    <row r="262" spans="1:22" s="23" customFormat="1" ht="21.75">
      <c r="A262" s="270"/>
      <c r="B262" s="264" t="s">
        <v>64</v>
      </c>
      <c r="C262" s="265">
        <f>SUM(C225)</f>
        <v>76</v>
      </c>
      <c r="D262" s="265">
        <f>SUM(D225)</f>
        <v>228</v>
      </c>
      <c r="E262" s="269">
        <f>SUM(E225)</f>
        <v>19</v>
      </c>
      <c r="F262" s="269">
        <f>SUM(F225)</f>
        <v>28.5</v>
      </c>
      <c r="G262" s="268">
        <v>0</v>
      </c>
      <c r="H262" s="265">
        <f>SUM(H225)</f>
        <v>228</v>
      </c>
      <c r="I262" s="265">
        <f>SUM(I225)</f>
        <v>628</v>
      </c>
      <c r="J262" s="269">
        <f>SUM(J225)</f>
        <v>52.333333333333336</v>
      </c>
      <c r="K262" s="269">
        <f>SUM(K225)</f>
        <v>78.5</v>
      </c>
      <c r="L262" s="268">
        <v>0</v>
      </c>
      <c r="M262" s="265">
        <f>SUM(M225)</f>
        <v>222</v>
      </c>
      <c r="N262" s="265">
        <f>SUM(N225)</f>
        <v>570</v>
      </c>
      <c r="O262" s="269">
        <f>SUM(O225)</f>
        <v>47.49999999999999</v>
      </c>
      <c r="P262" s="269">
        <f>SUM(P225)</f>
        <v>61.5</v>
      </c>
      <c r="Q262" s="268">
        <v>0</v>
      </c>
      <c r="R262" s="265">
        <f>SUM(R225)</f>
        <v>526</v>
      </c>
      <c r="S262" s="265">
        <f>SUM(S225)</f>
        <v>1426</v>
      </c>
      <c r="T262" s="269">
        <f>SUM(T225)</f>
        <v>59.416666666666664</v>
      </c>
      <c r="U262" s="269">
        <f>SUM(U225)</f>
        <v>89.125</v>
      </c>
      <c r="V262" s="268">
        <v>0</v>
      </c>
    </row>
    <row r="263" spans="1:22" s="23" customFormat="1" ht="21.75">
      <c r="A263" s="270"/>
      <c r="B263" s="264" t="s">
        <v>14</v>
      </c>
      <c r="C263" s="266">
        <f>SUM(C6,C10,C20,C63,C76,C80,C90,C127,C131,C159,C169,C226,C251,C255,C259)</f>
        <v>6654</v>
      </c>
      <c r="D263" s="266">
        <f>SUM(D6,D10,D20,D63,D76,D80,D90,D127,D131,D159,D169,D226,D251,D255,D259)</f>
        <v>19349</v>
      </c>
      <c r="E263" s="266">
        <f>SUM(E6,E10,E20,E63,E76,E80,E90,E127,E131,E159,E169,E226,E251,E255,E259)</f>
        <v>1612.4233333333332</v>
      </c>
      <c r="F263" s="266">
        <f>SUM(F6,F10,F20,F63,F76,F80,F90,F127,F131,F159,F169,F226,F251,F255,F259)</f>
        <v>2779.63</v>
      </c>
      <c r="G263" s="268">
        <v>0</v>
      </c>
      <c r="H263" s="266">
        <f>SUM(H6,H10,H20,H63,H76,H80,H90,H127,H131,H159,H169,H226,H251,H255,H259)</f>
        <v>12755</v>
      </c>
      <c r="I263" s="266">
        <f>SUM(I6,I10,I20,I63,I76,I80,I90,I127,I131,I159,I169,I226,I251,I255,I259)</f>
        <v>38239</v>
      </c>
      <c r="J263" s="267">
        <f>SUM(J6,J10,J20,J63,J76,J80,J90,J127,J131,J159,J169,J226,J251,J255,J259)</f>
        <v>3186.5833333333335</v>
      </c>
      <c r="K263" s="267">
        <f>SUM(K6,K10,K20,K63,K76,K80,K90,K127,K131,K159,K169,K226,K251,K255,K259)</f>
        <v>5357.291666666667</v>
      </c>
      <c r="L263" s="268">
        <v>0</v>
      </c>
      <c r="M263" s="266">
        <f>SUM(M6,M10,M20,M63,M76,M80,M90,M127,M131,M159,M169,M226,M251,M255,M259)</f>
        <v>9362</v>
      </c>
      <c r="N263" s="266">
        <f>SUM(N6,N10,N20,N63,N76,N80,N90,N127,N131,N159,N169,N226,N251,N255,N259)</f>
        <v>28750</v>
      </c>
      <c r="O263" s="267">
        <f>SUM(O6,O10,O20,O63,O76,O80,O90,O127,O131,O159,O169,O226,O251,O255,O259)</f>
        <v>2395.833333333333</v>
      </c>
      <c r="P263" s="267">
        <f>SUM(P6,P10,P20,P63,P76,P80,P90,P127,P131,P159,P169,P226,P251,P255,P259)</f>
        <v>3797.625</v>
      </c>
      <c r="Q263" s="268">
        <v>0</v>
      </c>
      <c r="R263" s="266">
        <f>SUM(R6,R10,R20,R63,R76,R80,R90,R127,R131,R159,R169,R226,R251,R255,R259)</f>
        <v>28771</v>
      </c>
      <c r="S263" s="266">
        <f>SUM(S6,S10,S20,S63,S76,S80,S90,S127,S131,S159,S169,S226,S251,S255,S259)</f>
        <v>86338</v>
      </c>
      <c r="T263" s="267">
        <f>SUM(T6,T10,T20,T63,T76,T80,T90,T127,T131,T159,T169,T226,T251,T255,T259)</f>
        <v>3597.416666666667</v>
      </c>
      <c r="U263" s="267">
        <f>SUM(U6,U10,U20,U63,U76,U80,U90,U127,U131,U159,U169,U226,U251,U255,U259)</f>
        <v>6026.266666666666</v>
      </c>
      <c r="V263" s="268">
        <v>0</v>
      </c>
    </row>
    <row r="264" spans="1:22" s="23" customFormat="1" ht="22.5" thickBot="1">
      <c r="A264" s="272"/>
      <c r="B264" s="273" t="s">
        <v>15</v>
      </c>
      <c r="C264" s="274">
        <f>SUM(C7,C11,C21,C64,C77,C81,C91,C128,C132,C160,C170,C227,C252,C256,C260)</f>
        <v>264</v>
      </c>
      <c r="D264" s="274">
        <f>SUM(D7,D11,D21,D64,D77,D81,D91,D128,D132,D160,D170,D227,D252,D256,D260)</f>
        <v>886</v>
      </c>
      <c r="E264" s="275">
        <f>SUM(E7,E11,E21,E64,E77,E81,E91,E128,E132,E160,E170,E227,E252,E256,E260)</f>
        <v>73.83333333333334</v>
      </c>
      <c r="F264" s="275">
        <f>SUM(F7,F11,F21,F64,F77,F81,F91,F128,F132,F160,F170,F227,F252,F256,F260)</f>
        <v>130.95000000000002</v>
      </c>
      <c r="G264" s="276">
        <v>0</v>
      </c>
      <c r="H264" s="274">
        <f>SUM(H7,H11,H21,H64,H77,H81,H91,H128,H132,H160,H170,H227,H252,H256,H260)</f>
        <v>180</v>
      </c>
      <c r="I264" s="274">
        <f>SUM(I7,I11,I21,I64,I77,I81,I91,I128,I132,I160,I170,I227,I252,I256,I260)</f>
        <v>587</v>
      </c>
      <c r="J264" s="275">
        <f>SUM(J7,J11,J21,J64,J77,J81,J91,J128,J132,J160,J170,J227,J252,J256,J260)</f>
        <v>48.91666666666667</v>
      </c>
      <c r="K264" s="275">
        <f>SUM(K7,K11,K21,K64,K77,K81,K91,K128,K132,K160,K170,K227,K252,K256,K260)</f>
        <v>83.775</v>
      </c>
      <c r="L264" s="276">
        <v>0</v>
      </c>
      <c r="M264" s="274">
        <f>SUM(M7,M11,M21,M64,M77,M81,M91,M128,M132,M160,M170,M227,M252,M256,M260)</f>
        <v>76</v>
      </c>
      <c r="N264" s="274">
        <f>SUM(N7,N11,N21,N64,N77,N81,N91,N128,N132,N160,N170,N227,N252,N256,N260)</f>
        <v>822</v>
      </c>
      <c r="O264" s="275">
        <f>SUM(O7,O11,O21,O64,O77,O81,O91,O128,O132,O160,O170,O227,O252,O256,O260)</f>
        <v>68.5</v>
      </c>
      <c r="P264" s="275">
        <f>SUM(P7,P11,P21,P64,P77,P81,P91,P128,P132,P160,P170,P227,P252,P256,P260)</f>
        <v>105.9</v>
      </c>
      <c r="Q264" s="276">
        <v>0</v>
      </c>
      <c r="R264" s="274">
        <f>SUM(R7,R11,R21,R64,R77,R81,R91,R128,R132,R160,R170,R227,R252,R256,R260)</f>
        <v>520</v>
      </c>
      <c r="S264" s="274">
        <f>SUM(S7,S11,S21,S64,S77,S81,S91,S128,S132,S160,S170,S227,S252,S256,S260)</f>
        <v>2295</v>
      </c>
      <c r="T264" s="275">
        <f>SUM(T7,T11,T21,T64,T77,T81,T91,T128,T132,T160,T170,T227,T252,T256,T260)</f>
        <v>95.625</v>
      </c>
      <c r="U264" s="275">
        <f>SUM(U7,U11,U21,U64,U77,U81,U91,U128,U132,U160,U170,U227,U252,U256,U260)</f>
        <v>152.8125</v>
      </c>
      <c r="V264" s="276">
        <v>0</v>
      </c>
    </row>
    <row r="265" spans="1:22" ht="23.25">
      <c r="A265" s="16" t="s">
        <v>85</v>
      </c>
      <c r="B265" s="17"/>
      <c r="C265" s="173"/>
      <c r="D265" s="173"/>
      <c r="E265" s="174"/>
      <c r="F265" s="174"/>
      <c r="G265" s="175"/>
      <c r="H265" s="176"/>
      <c r="I265" s="173"/>
      <c r="J265" s="174"/>
      <c r="K265" s="174"/>
      <c r="L265" s="175"/>
      <c r="M265" s="176"/>
      <c r="N265" s="173"/>
      <c r="O265" s="174"/>
      <c r="P265" s="174"/>
      <c r="Q265" s="177"/>
      <c r="R265" s="178"/>
      <c r="S265" s="173"/>
      <c r="T265" s="174"/>
      <c r="U265" s="174"/>
      <c r="V265" s="175"/>
    </row>
    <row r="266" spans="1:22" ht="23.25">
      <c r="A266" s="18" t="s">
        <v>86</v>
      </c>
      <c r="B266" s="19"/>
      <c r="C266" s="179"/>
      <c r="D266" s="179"/>
      <c r="E266" s="134"/>
      <c r="F266" s="134"/>
      <c r="G266" s="132"/>
      <c r="H266" s="180"/>
      <c r="I266" s="179"/>
      <c r="J266" s="134"/>
      <c r="K266" s="134"/>
      <c r="L266" s="132"/>
      <c r="M266" s="180"/>
      <c r="N266" s="179"/>
      <c r="O266" s="134"/>
      <c r="P266" s="134"/>
      <c r="Q266" s="129"/>
      <c r="R266" s="216"/>
      <c r="S266" s="217"/>
      <c r="T266" s="218"/>
      <c r="U266" s="218"/>
      <c r="V266" s="198"/>
    </row>
    <row r="267" spans="1:22" ht="23.25">
      <c r="A267" s="4" t="s">
        <v>87</v>
      </c>
      <c r="B267" s="5" t="s">
        <v>12</v>
      </c>
      <c r="C267" s="136">
        <v>0</v>
      </c>
      <c r="D267" s="136">
        <v>0</v>
      </c>
      <c r="E267" s="128">
        <v>0</v>
      </c>
      <c r="F267" s="128">
        <v>0</v>
      </c>
      <c r="G267" s="132">
        <v>0</v>
      </c>
      <c r="H267" s="138">
        <v>90</v>
      </c>
      <c r="I267" s="136">
        <v>224</v>
      </c>
      <c r="J267" s="134">
        <v>12.444444444444445</v>
      </c>
      <c r="K267" s="128">
        <v>0</v>
      </c>
      <c r="L267" s="132">
        <v>12.444444444444445</v>
      </c>
      <c r="M267" s="138">
        <v>81</v>
      </c>
      <c r="N267" s="136">
        <v>217</v>
      </c>
      <c r="O267" s="134">
        <v>12.055555555555555</v>
      </c>
      <c r="P267" s="128">
        <v>0</v>
      </c>
      <c r="Q267" s="129">
        <v>12.055555555555555</v>
      </c>
      <c r="R267" s="192">
        <f aca="true" t="shared" si="31" ref="R267:S269">SUM(C267,H267,M267)</f>
        <v>171</v>
      </c>
      <c r="S267" s="193">
        <f t="shared" si="31"/>
        <v>441</v>
      </c>
      <c r="T267" s="194">
        <f>S267/36</f>
        <v>12.25</v>
      </c>
      <c r="U267" s="195" t="s">
        <v>13</v>
      </c>
      <c r="V267" s="196">
        <f>SUM(T267,U268:U269)</f>
        <v>12.25</v>
      </c>
    </row>
    <row r="268" spans="1:22" ht="23.25">
      <c r="A268" s="13"/>
      <c r="B268" s="5" t="s">
        <v>14</v>
      </c>
      <c r="C268" s="136">
        <v>0</v>
      </c>
      <c r="D268" s="136">
        <v>0</v>
      </c>
      <c r="E268" s="128">
        <v>0</v>
      </c>
      <c r="F268" s="128">
        <v>0</v>
      </c>
      <c r="G268" s="132">
        <v>0</v>
      </c>
      <c r="H268" s="138">
        <v>0</v>
      </c>
      <c r="I268" s="136">
        <v>0</v>
      </c>
      <c r="J268" s="128">
        <v>0</v>
      </c>
      <c r="K268" s="128">
        <v>0</v>
      </c>
      <c r="L268" s="132">
        <v>0</v>
      </c>
      <c r="M268" s="138">
        <v>0</v>
      </c>
      <c r="N268" s="136">
        <v>0</v>
      </c>
      <c r="O268" s="128">
        <v>0</v>
      </c>
      <c r="P268" s="128">
        <v>0</v>
      </c>
      <c r="Q268" s="129">
        <v>0</v>
      </c>
      <c r="R268" s="192">
        <f t="shared" si="31"/>
        <v>0</v>
      </c>
      <c r="S268" s="193">
        <f t="shared" si="31"/>
        <v>0</v>
      </c>
      <c r="T268" s="194">
        <f>S268/24</f>
        <v>0</v>
      </c>
      <c r="U268" s="197">
        <f>T268*2</f>
        <v>0</v>
      </c>
      <c r="V268" s="198">
        <v>0</v>
      </c>
    </row>
    <row r="269" spans="1:22" ht="24" thickBot="1">
      <c r="A269" s="14"/>
      <c r="B269" s="9" t="s">
        <v>15</v>
      </c>
      <c r="C269" s="135">
        <v>0</v>
      </c>
      <c r="D269" s="135">
        <v>0</v>
      </c>
      <c r="E269" s="130">
        <v>0</v>
      </c>
      <c r="F269" s="130">
        <v>0</v>
      </c>
      <c r="G269" s="133">
        <v>0</v>
      </c>
      <c r="H269" s="137">
        <v>0</v>
      </c>
      <c r="I269" s="135">
        <v>0</v>
      </c>
      <c r="J269" s="130">
        <v>0</v>
      </c>
      <c r="K269" s="130">
        <v>0</v>
      </c>
      <c r="L269" s="133">
        <v>0</v>
      </c>
      <c r="M269" s="137">
        <v>0</v>
      </c>
      <c r="N269" s="135">
        <v>0</v>
      </c>
      <c r="O269" s="130">
        <v>0</v>
      </c>
      <c r="P269" s="130">
        <v>0</v>
      </c>
      <c r="Q269" s="131">
        <v>0</v>
      </c>
      <c r="R269" s="199">
        <f t="shared" si="31"/>
        <v>0</v>
      </c>
      <c r="S269" s="200">
        <f t="shared" si="31"/>
        <v>0</v>
      </c>
      <c r="T269" s="201">
        <f>S269/24</f>
        <v>0</v>
      </c>
      <c r="U269" s="202">
        <f>T269*2</f>
        <v>0</v>
      </c>
      <c r="V269" s="203">
        <v>0</v>
      </c>
    </row>
    <row r="270" spans="1:22" ht="23.25">
      <c r="A270" s="10" t="s">
        <v>88</v>
      </c>
      <c r="B270" s="20"/>
      <c r="C270" s="158"/>
      <c r="D270" s="158"/>
      <c r="E270" s="159"/>
      <c r="F270" s="159"/>
      <c r="G270" s="160"/>
      <c r="H270" s="161"/>
      <c r="I270" s="158"/>
      <c r="J270" s="159"/>
      <c r="K270" s="159"/>
      <c r="L270" s="160"/>
      <c r="M270" s="161"/>
      <c r="N270" s="158"/>
      <c r="O270" s="159"/>
      <c r="P270" s="159"/>
      <c r="Q270" s="168"/>
      <c r="R270" s="213"/>
      <c r="S270" s="214"/>
      <c r="T270" s="206"/>
      <c r="U270" s="206"/>
      <c r="V270" s="215"/>
    </row>
    <row r="271" spans="1:22" ht="23.25">
      <c r="A271" s="4" t="s">
        <v>89</v>
      </c>
      <c r="B271" s="5" t="s">
        <v>12</v>
      </c>
      <c r="C271" s="157">
        <v>65</v>
      </c>
      <c r="D271" s="157">
        <v>195</v>
      </c>
      <c r="E271" s="134">
        <v>10.833333333333334</v>
      </c>
      <c r="F271" s="128">
        <v>0</v>
      </c>
      <c r="G271" s="132">
        <v>10.833333333333334</v>
      </c>
      <c r="H271" s="138">
        <v>1257</v>
      </c>
      <c r="I271" s="136">
        <v>3169</v>
      </c>
      <c r="J271" s="134">
        <v>176.05555555555554</v>
      </c>
      <c r="K271" s="128">
        <v>0</v>
      </c>
      <c r="L271" s="132">
        <v>176.05555555555554</v>
      </c>
      <c r="M271" s="138">
        <v>1085</v>
      </c>
      <c r="N271" s="136">
        <v>2989</v>
      </c>
      <c r="O271" s="134">
        <v>166.05555555555554</v>
      </c>
      <c r="P271" s="128">
        <v>0</v>
      </c>
      <c r="Q271" s="129">
        <v>166.05555555555554</v>
      </c>
      <c r="R271" s="192">
        <f>SUM(C271,H271,M271)</f>
        <v>2407</v>
      </c>
      <c r="S271" s="193">
        <f>SUM(D271,I271,N271)</f>
        <v>6353</v>
      </c>
      <c r="T271" s="194">
        <f>S271/36</f>
        <v>176.47222222222223</v>
      </c>
      <c r="U271" s="195" t="s">
        <v>13</v>
      </c>
      <c r="V271" s="196">
        <f>SUM(T271,U272:U273)</f>
        <v>176.47222222222223</v>
      </c>
    </row>
    <row r="272" spans="1:22" ht="23.25">
      <c r="A272" s="13"/>
      <c r="B272" s="5" t="s">
        <v>14</v>
      </c>
      <c r="C272" s="136">
        <v>0</v>
      </c>
      <c r="D272" s="136">
        <v>0</v>
      </c>
      <c r="E272" s="128">
        <v>0</v>
      </c>
      <c r="F272" s="128">
        <v>0</v>
      </c>
      <c r="G272" s="132">
        <v>0</v>
      </c>
      <c r="H272" s="138">
        <v>0</v>
      </c>
      <c r="I272" s="136">
        <v>0</v>
      </c>
      <c r="J272" s="128">
        <v>0</v>
      </c>
      <c r="K272" s="128">
        <v>0</v>
      </c>
      <c r="L272" s="132">
        <v>0</v>
      </c>
      <c r="M272" s="138">
        <v>0</v>
      </c>
      <c r="N272" s="136">
        <v>0</v>
      </c>
      <c r="O272" s="128">
        <v>0</v>
      </c>
      <c r="P272" s="128">
        <v>0</v>
      </c>
      <c r="Q272" s="129">
        <v>0</v>
      </c>
      <c r="R272" s="211">
        <v>0</v>
      </c>
      <c r="S272" s="212">
        <v>0</v>
      </c>
      <c r="T272" s="197">
        <v>0</v>
      </c>
      <c r="U272" s="197">
        <v>0</v>
      </c>
      <c r="V272" s="198">
        <v>0</v>
      </c>
    </row>
    <row r="273" spans="1:22" ht="24" thickBot="1">
      <c r="A273" s="14"/>
      <c r="B273" s="9" t="s">
        <v>15</v>
      </c>
      <c r="C273" s="135">
        <v>0</v>
      </c>
      <c r="D273" s="135">
        <v>0</v>
      </c>
      <c r="E273" s="130">
        <v>0</v>
      </c>
      <c r="F273" s="130">
        <v>0</v>
      </c>
      <c r="G273" s="133">
        <v>0</v>
      </c>
      <c r="H273" s="137">
        <v>0</v>
      </c>
      <c r="I273" s="135">
        <v>0</v>
      </c>
      <c r="J273" s="130">
        <v>0</v>
      </c>
      <c r="K273" s="130">
        <v>0</v>
      </c>
      <c r="L273" s="133">
        <v>0</v>
      </c>
      <c r="M273" s="137">
        <v>0</v>
      </c>
      <c r="N273" s="135">
        <v>0</v>
      </c>
      <c r="O273" s="130">
        <v>0</v>
      </c>
      <c r="P273" s="130">
        <v>0</v>
      </c>
      <c r="Q273" s="131">
        <v>0</v>
      </c>
      <c r="R273" s="219">
        <v>0</v>
      </c>
      <c r="S273" s="220">
        <v>0</v>
      </c>
      <c r="T273" s="202">
        <v>0</v>
      </c>
      <c r="U273" s="202">
        <v>0</v>
      </c>
      <c r="V273" s="203">
        <v>0</v>
      </c>
    </row>
    <row r="274" spans="1:22" ht="23.25">
      <c r="A274" s="10" t="s">
        <v>90</v>
      </c>
      <c r="B274" s="20"/>
      <c r="C274" s="158"/>
      <c r="D274" s="158"/>
      <c r="E274" s="159"/>
      <c r="F274" s="159"/>
      <c r="G274" s="160"/>
      <c r="H274" s="161"/>
      <c r="I274" s="158"/>
      <c r="J274" s="159"/>
      <c r="K274" s="159"/>
      <c r="L274" s="160"/>
      <c r="M274" s="161"/>
      <c r="N274" s="158"/>
      <c r="O274" s="159"/>
      <c r="P274" s="159"/>
      <c r="Q274" s="168"/>
      <c r="R274" s="213"/>
      <c r="S274" s="214"/>
      <c r="T274" s="206"/>
      <c r="U274" s="206"/>
      <c r="V274" s="215"/>
    </row>
    <row r="275" spans="1:22" ht="23.25">
      <c r="A275" s="4" t="s">
        <v>90</v>
      </c>
      <c r="B275" s="5" t="s">
        <v>12</v>
      </c>
      <c r="C275" s="136">
        <v>0</v>
      </c>
      <c r="D275" s="136">
        <v>0</v>
      </c>
      <c r="E275" s="128">
        <v>0</v>
      </c>
      <c r="F275" s="128">
        <v>0</v>
      </c>
      <c r="G275" s="132">
        <v>0</v>
      </c>
      <c r="H275" s="138">
        <v>83</v>
      </c>
      <c r="I275" s="136">
        <v>226</v>
      </c>
      <c r="J275" s="134">
        <v>12.555555555555555</v>
      </c>
      <c r="K275" s="128">
        <v>0</v>
      </c>
      <c r="L275" s="132">
        <v>12.555555555555555</v>
      </c>
      <c r="M275" s="138">
        <v>84</v>
      </c>
      <c r="N275" s="136">
        <v>213</v>
      </c>
      <c r="O275" s="134">
        <v>11.833333333333334</v>
      </c>
      <c r="P275" s="128">
        <v>0</v>
      </c>
      <c r="Q275" s="129">
        <v>11.833333333333334</v>
      </c>
      <c r="R275" s="192">
        <f>SUM(C275,H275,M275)</f>
        <v>167</v>
      </c>
      <c r="S275" s="193">
        <f>SUM(D275,I275,N275)</f>
        <v>439</v>
      </c>
      <c r="T275" s="194">
        <f>S275/36</f>
        <v>12.194444444444445</v>
      </c>
      <c r="U275" s="195" t="s">
        <v>13</v>
      </c>
      <c r="V275" s="196">
        <f>SUM(T275,U276:U277)</f>
        <v>12.194444444444445</v>
      </c>
    </row>
    <row r="276" spans="1:22" ht="23.25">
      <c r="A276" s="13"/>
      <c r="B276" s="5" t="s">
        <v>14</v>
      </c>
      <c r="C276" s="136">
        <v>0</v>
      </c>
      <c r="D276" s="136">
        <v>0</v>
      </c>
      <c r="E276" s="128">
        <v>0</v>
      </c>
      <c r="F276" s="128">
        <v>0</v>
      </c>
      <c r="G276" s="132">
        <v>0</v>
      </c>
      <c r="H276" s="138">
        <v>0</v>
      </c>
      <c r="I276" s="136">
        <v>0</v>
      </c>
      <c r="J276" s="128">
        <v>0</v>
      </c>
      <c r="K276" s="128">
        <v>0</v>
      </c>
      <c r="L276" s="132">
        <v>0</v>
      </c>
      <c r="M276" s="138">
        <v>0</v>
      </c>
      <c r="N276" s="136">
        <v>0</v>
      </c>
      <c r="O276" s="128">
        <v>0</v>
      </c>
      <c r="P276" s="128">
        <v>0</v>
      </c>
      <c r="Q276" s="129">
        <v>0</v>
      </c>
      <c r="R276" s="211">
        <v>0</v>
      </c>
      <c r="S276" s="212">
        <v>0</v>
      </c>
      <c r="T276" s="197">
        <v>0</v>
      </c>
      <c r="U276" s="197">
        <v>0</v>
      </c>
      <c r="V276" s="198">
        <v>0</v>
      </c>
    </row>
    <row r="277" spans="1:22" ht="24" thickBot="1">
      <c r="A277" s="14"/>
      <c r="B277" s="9" t="s">
        <v>15</v>
      </c>
      <c r="C277" s="135">
        <v>0</v>
      </c>
      <c r="D277" s="135">
        <v>0</v>
      </c>
      <c r="E277" s="130">
        <v>0</v>
      </c>
      <c r="F277" s="130">
        <v>0</v>
      </c>
      <c r="G277" s="133">
        <v>0</v>
      </c>
      <c r="H277" s="137">
        <v>0</v>
      </c>
      <c r="I277" s="135">
        <v>0</v>
      </c>
      <c r="J277" s="130">
        <v>0</v>
      </c>
      <c r="K277" s="130">
        <v>0</v>
      </c>
      <c r="L277" s="133">
        <v>0</v>
      </c>
      <c r="M277" s="137">
        <v>0</v>
      </c>
      <c r="N277" s="135">
        <v>0</v>
      </c>
      <c r="O277" s="130">
        <v>0</v>
      </c>
      <c r="P277" s="130">
        <v>0</v>
      </c>
      <c r="Q277" s="131">
        <v>0</v>
      </c>
      <c r="R277" s="219">
        <v>0</v>
      </c>
      <c r="S277" s="220">
        <v>0</v>
      </c>
      <c r="T277" s="202">
        <v>0</v>
      </c>
      <c r="U277" s="202">
        <v>0</v>
      </c>
      <c r="V277" s="203">
        <v>0</v>
      </c>
    </row>
    <row r="278" spans="1:22" s="23" customFormat="1" ht="21.75">
      <c r="A278" s="263" t="s">
        <v>111</v>
      </c>
      <c r="B278" s="264" t="s">
        <v>12</v>
      </c>
      <c r="C278" s="265">
        <f>SUM(C267,C271,C275)</f>
        <v>65</v>
      </c>
      <c r="D278" s="265">
        <f aca="true" t="shared" si="32" ref="D278:F279">SUM(D267,D271,D275)</f>
        <v>195</v>
      </c>
      <c r="E278" s="265">
        <f t="shared" si="32"/>
        <v>10.833333333333334</v>
      </c>
      <c r="F278" s="267"/>
      <c r="G278" s="271">
        <f>ROUND(SUM(E278,F279:F280),2)</f>
        <v>10.83</v>
      </c>
      <c r="H278" s="265">
        <f>SUM(H267,H271,H275)</f>
        <v>1430</v>
      </c>
      <c r="I278" s="265">
        <f aca="true" t="shared" si="33" ref="I278:K279">SUM(I267,I271,I275)</f>
        <v>3619</v>
      </c>
      <c r="J278" s="269">
        <f t="shared" si="33"/>
        <v>201.05555555555554</v>
      </c>
      <c r="K278" s="267"/>
      <c r="L278" s="271">
        <f>ROUND(SUM(J278,K279:K280),2)</f>
        <v>201.06</v>
      </c>
      <c r="M278" s="265">
        <f>SUM(M267,M271,M275)</f>
        <v>1250</v>
      </c>
      <c r="N278" s="265">
        <f aca="true" t="shared" si="34" ref="N278:P279">SUM(N267,N271,N275)</f>
        <v>3419</v>
      </c>
      <c r="O278" s="269">
        <f t="shared" si="34"/>
        <v>189.94444444444443</v>
      </c>
      <c r="P278" s="267"/>
      <c r="Q278" s="271">
        <f>ROUND(SUM(O278,P279:P280),2)</f>
        <v>189.94</v>
      </c>
      <c r="R278" s="265">
        <f>SUM(R267,R271,R275)</f>
        <v>2745</v>
      </c>
      <c r="S278" s="265">
        <f aca="true" t="shared" si="35" ref="S278:U279">SUM(S267,S271,S275)</f>
        <v>7233</v>
      </c>
      <c r="T278" s="269">
        <f t="shared" si="35"/>
        <v>200.91666666666669</v>
      </c>
      <c r="U278" s="267"/>
      <c r="V278" s="271">
        <f>ROUND(SUM(T278,U279:U280),2)</f>
        <v>200.92</v>
      </c>
    </row>
    <row r="279" spans="1:22" s="23" customFormat="1" ht="21.75">
      <c r="A279" s="270"/>
      <c r="B279" s="264" t="s">
        <v>14</v>
      </c>
      <c r="C279" s="266">
        <f>SUM(C268,C272,C276)</f>
        <v>0</v>
      </c>
      <c r="D279" s="266">
        <f t="shared" si="32"/>
        <v>0</v>
      </c>
      <c r="E279" s="267">
        <f t="shared" si="32"/>
        <v>0</v>
      </c>
      <c r="F279" s="267">
        <f t="shared" si="32"/>
        <v>0</v>
      </c>
      <c r="G279" s="268">
        <v>0</v>
      </c>
      <c r="H279" s="266">
        <f>SUM(H268,H272,H276)</f>
        <v>0</v>
      </c>
      <c r="I279" s="266">
        <f t="shared" si="33"/>
        <v>0</v>
      </c>
      <c r="J279" s="267">
        <f t="shared" si="33"/>
        <v>0</v>
      </c>
      <c r="K279" s="267">
        <f t="shared" si="33"/>
        <v>0</v>
      </c>
      <c r="L279" s="268">
        <v>0</v>
      </c>
      <c r="M279" s="266">
        <f>SUM(M268,M272,M276)</f>
        <v>0</v>
      </c>
      <c r="N279" s="266">
        <f t="shared" si="34"/>
        <v>0</v>
      </c>
      <c r="O279" s="267">
        <f t="shared" si="34"/>
        <v>0</v>
      </c>
      <c r="P279" s="267">
        <f t="shared" si="34"/>
        <v>0</v>
      </c>
      <c r="Q279" s="268">
        <v>0</v>
      </c>
      <c r="R279" s="266">
        <f>SUM(R268,R272,R276)</f>
        <v>0</v>
      </c>
      <c r="S279" s="266">
        <f t="shared" si="35"/>
        <v>0</v>
      </c>
      <c r="T279" s="267">
        <f t="shared" si="35"/>
        <v>0</v>
      </c>
      <c r="U279" s="267">
        <f t="shared" si="35"/>
        <v>0</v>
      </c>
      <c r="V279" s="268">
        <v>0</v>
      </c>
    </row>
    <row r="280" spans="1:22" s="23" customFormat="1" ht="22.5" thickBot="1">
      <c r="A280" s="272"/>
      <c r="B280" s="273" t="s">
        <v>15</v>
      </c>
      <c r="C280" s="274">
        <f>SUM(C269,C273,C277)</f>
        <v>0</v>
      </c>
      <c r="D280" s="274">
        <f>SUM(D269,D273,D277)</f>
        <v>0</v>
      </c>
      <c r="E280" s="275">
        <f>SUM(E269,E273,E277)</f>
        <v>0</v>
      </c>
      <c r="F280" s="275">
        <f>SUM(F269,F273,F277)</f>
        <v>0</v>
      </c>
      <c r="G280" s="276">
        <v>0</v>
      </c>
      <c r="H280" s="274">
        <f>SUM(H269,H273,H277)</f>
        <v>0</v>
      </c>
      <c r="I280" s="274">
        <f>SUM(I269,I273,I277)</f>
        <v>0</v>
      </c>
      <c r="J280" s="275">
        <f>SUM(J269,J273,J277)</f>
        <v>0</v>
      </c>
      <c r="K280" s="275">
        <f>SUM(K269,K273,K277)</f>
        <v>0</v>
      </c>
      <c r="L280" s="276">
        <v>0</v>
      </c>
      <c r="M280" s="274">
        <f>SUM(M269,M273,M277)</f>
        <v>0</v>
      </c>
      <c r="N280" s="274">
        <f>SUM(N269,N273,N277)</f>
        <v>0</v>
      </c>
      <c r="O280" s="275">
        <f>SUM(O269,O273,O277)</f>
        <v>0</v>
      </c>
      <c r="P280" s="275">
        <f>SUM(P269,P273,P277)</f>
        <v>0</v>
      </c>
      <c r="Q280" s="276">
        <v>0</v>
      </c>
      <c r="R280" s="274">
        <f>SUM(R269,R273,R277)</f>
        <v>0</v>
      </c>
      <c r="S280" s="274">
        <f>SUM(S269,S273,S277)</f>
        <v>0</v>
      </c>
      <c r="T280" s="275">
        <f>SUM(T269,T273,T277)</f>
        <v>0</v>
      </c>
      <c r="U280" s="275">
        <f>SUM(U269,U273,U277)</f>
        <v>0</v>
      </c>
      <c r="V280" s="276">
        <v>0</v>
      </c>
    </row>
    <row r="281" spans="1:22" ht="23.25">
      <c r="A281" s="16" t="s">
        <v>91</v>
      </c>
      <c r="B281" s="17"/>
      <c r="C281" s="173"/>
      <c r="D281" s="173"/>
      <c r="E281" s="174"/>
      <c r="F281" s="174"/>
      <c r="G281" s="175"/>
      <c r="H281" s="176"/>
      <c r="I281" s="173"/>
      <c r="J281" s="174"/>
      <c r="K281" s="174"/>
      <c r="L281" s="175"/>
      <c r="M281" s="176"/>
      <c r="N281" s="173"/>
      <c r="O281" s="174"/>
      <c r="P281" s="174"/>
      <c r="Q281" s="177"/>
      <c r="R281" s="178"/>
      <c r="S281" s="173"/>
      <c r="T281" s="174"/>
      <c r="U281" s="174"/>
      <c r="V281" s="175"/>
    </row>
    <row r="282" spans="1:22" ht="23.25">
      <c r="A282" s="18" t="s">
        <v>92</v>
      </c>
      <c r="B282" s="19"/>
      <c r="C282" s="179"/>
      <c r="D282" s="179"/>
      <c r="E282" s="134"/>
      <c r="F282" s="134"/>
      <c r="G282" s="132"/>
      <c r="H282" s="180"/>
      <c r="I282" s="179"/>
      <c r="J282" s="134"/>
      <c r="K282" s="134"/>
      <c r="L282" s="132"/>
      <c r="M282" s="180"/>
      <c r="N282" s="179"/>
      <c r="O282" s="134"/>
      <c r="P282" s="134"/>
      <c r="Q282" s="129"/>
      <c r="R282" s="216"/>
      <c r="S282" s="217"/>
      <c r="T282" s="218"/>
      <c r="U282" s="218"/>
      <c r="V282" s="198"/>
    </row>
    <row r="283" spans="1:22" ht="23.25">
      <c r="A283" s="4" t="s">
        <v>17</v>
      </c>
      <c r="B283" s="5" t="s">
        <v>12</v>
      </c>
      <c r="C283" s="157">
        <v>574</v>
      </c>
      <c r="D283" s="157">
        <v>1598</v>
      </c>
      <c r="E283" s="134">
        <v>88.77777777777777</v>
      </c>
      <c r="F283" s="128">
        <v>0</v>
      </c>
      <c r="G283" s="132">
        <v>88.77777777777777</v>
      </c>
      <c r="H283" s="138">
        <v>931</v>
      </c>
      <c r="I283" s="136">
        <v>2717</v>
      </c>
      <c r="J283" s="134">
        <v>150.94444444444446</v>
      </c>
      <c r="K283" s="128">
        <v>0</v>
      </c>
      <c r="L283" s="132">
        <v>150.94444444444446</v>
      </c>
      <c r="M283" s="138">
        <v>936</v>
      </c>
      <c r="N283" s="136">
        <v>2654</v>
      </c>
      <c r="O283" s="134">
        <v>147.44444444444446</v>
      </c>
      <c r="P283" s="128">
        <v>0</v>
      </c>
      <c r="Q283" s="129">
        <v>147.44444444444446</v>
      </c>
      <c r="R283" s="192">
        <f>SUM(C283,H283,M283)</f>
        <v>2441</v>
      </c>
      <c r="S283" s="193">
        <f>SUM(D283,I283,N283)</f>
        <v>6969</v>
      </c>
      <c r="T283" s="194">
        <f>S283/36</f>
        <v>193.58333333333334</v>
      </c>
      <c r="U283" s="195" t="s">
        <v>13</v>
      </c>
      <c r="V283" s="196">
        <f>SUM(T283,U284:U285)</f>
        <v>193.58333333333334</v>
      </c>
    </row>
    <row r="284" spans="1:22" ht="23.25">
      <c r="A284" s="7"/>
      <c r="B284" s="5" t="s">
        <v>14</v>
      </c>
      <c r="C284" s="136">
        <v>0</v>
      </c>
      <c r="D284" s="136">
        <v>0</v>
      </c>
      <c r="E284" s="128">
        <v>0</v>
      </c>
      <c r="F284" s="128">
        <v>0</v>
      </c>
      <c r="G284" s="132">
        <v>0</v>
      </c>
      <c r="H284" s="138">
        <v>0</v>
      </c>
      <c r="I284" s="136">
        <v>0</v>
      </c>
      <c r="J284" s="128">
        <v>0</v>
      </c>
      <c r="K284" s="128">
        <v>0</v>
      </c>
      <c r="L284" s="132">
        <v>0</v>
      </c>
      <c r="M284" s="138">
        <v>0</v>
      </c>
      <c r="N284" s="136">
        <v>0</v>
      </c>
      <c r="O284" s="128">
        <v>0</v>
      </c>
      <c r="P284" s="128">
        <v>0</v>
      </c>
      <c r="Q284" s="129">
        <v>0</v>
      </c>
      <c r="R284" s="211">
        <v>0</v>
      </c>
      <c r="S284" s="212">
        <v>0</v>
      </c>
      <c r="T284" s="197">
        <v>0</v>
      </c>
      <c r="U284" s="197">
        <v>0</v>
      </c>
      <c r="V284" s="198">
        <v>0</v>
      </c>
    </row>
    <row r="285" spans="1:22" ht="23.25">
      <c r="A285" s="7"/>
      <c r="B285" s="5" t="s">
        <v>15</v>
      </c>
      <c r="C285" s="136">
        <v>0</v>
      </c>
      <c r="D285" s="136">
        <v>0</v>
      </c>
      <c r="E285" s="128">
        <v>0</v>
      </c>
      <c r="F285" s="128">
        <v>0</v>
      </c>
      <c r="G285" s="132">
        <v>0</v>
      </c>
      <c r="H285" s="138">
        <v>0</v>
      </c>
      <c r="I285" s="136">
        <v>0</v>
      </c>
      <c r="J285" s="128">
        <v>0</v>
      </c>
      <c r="K285" s="128">
        <v>0</v>
      </c>
      <c r="L285" s="132">
        <v>0</v>
      </c>
      <c r="M285" s="138">
        <v>0</v>
      </c>
      <c r="N285" s="136">
        <v>0</v>
      </c>
      <c r="O285" s="128">
        <v>0</v>
      </c>
      <c r="P285" s="128">
        <v>0</v>
      </c>
      <c r="Q285" s="129">
        <v>0</v>
      </c>
      <c r="R285" s="211">
        <v>0</v>
      </c>
      <c r="S285" s="212">
        <v>0</v>
      </c>
      <c r="T285" s="197">
        <v>0</v>
      </c>
      <c r="U285" s="197">
        <v>0</v>
      </c>
      <c r="V285" s="198">
        <v>0</v>
      </c>
    </row>
    <row r="286" spans="1:22" ht="24" thickBot="1">
      <c r="A286" s="8"/>
      <c r="B286" s="21"/>
      <c r="C286" s="135"/>
      <c r="D286" s="135"/>
      <c r="E286" s="172"/>
      <c r="F286" s="172"/>
      <c r="G286" s="181"/>
      <c r="H286" s="137"/>
      <c r="I286" s="135"/>
      <c r="J286" s="172"/>
      <c r="K286" s="172"/>
      <c r="L286" s="181"/>
      <c r="M286" s="137"/>
      <c r="N286" s="135"/>
      <c r="O286" s="172"/>
      <c r="P286" s="172"/>
      <c r="Q286" s="182"/>
      <c r="R286" s="219"/>
      <c r="S286" s="220"/>
      <c r="T286" s="221"/>
      <c r="U286" s="221"/>
      <c r="V286" s="222"/>
    </row>
    <row r="287" spans="1:22" s="23" customFormat="1" ht="21.75">
      <c r="A287" s="263" t="s">
        <v>112</v>
      </c>
      <c r="B287" s="264" t="s">
        <v>12</v>
      </c>
      <c r="C287" s="265">
        <f>SUM(C283)</f>
        <v>574</v>
      </c>
      <c r="D287" s="265">
        <f>SUM(D283)</f>
        <v>1598</v>
      </c>
      <c r="E287" s="265">
        <f>SUM(E283)</f>
        <v>88.77777777777777</v>
      </c>
      <c r="F287" s="267"/>
      <c r="G287" s="271">
        <f>ROUND(SUM(E287,F288:F289),2)</f>
        <v>88.78</v>
      </c>
      <c r="H287" s="265">
        <f>SUM(H283)</f>
        <v>931</v>
      </c>
      <c r="I287" s="265">
        <f>SUM(I283)</f>
        <v>2717</v>
      </c>
      <c r="J287" s="269">
        <f>SUM(J283)</f>
        <v>150.94444444444446</v>
      </c>
      <c r="K287" s="267"/>
      <c r="L287" s="271">
        <f>ROUND(SUM(J287,K288:K289),2)</f>
        <v>150.94</v>
      </c>
      <c r="M287" s="265">
        <f>SUM(M283)</f>
        <v>936</v>
      </c>
      <c r="N287" s="265">
        <f>SUM(N283)</f>
        <v>2654</v>
      </c>
      <c r="O287" s="269">
        <f>SUM(O283)</f>
        <v>147.44444444444446</v>
      </c>
      <c r="P287" s="267"/>
      <c r="Q287" s="271">
        <f>ROUND(SUM(O287,P288:P289),2)</f>
        <v>147.44</v>
      </c>
      <c r="R287" s="265">
        <f>SUM(R283)</f>
        <v>2441</v>
      </c>
      <c r="S287" s="265">
        <f>SUM(S283)</f>
        <v>6969</v>
      </c>
      <c r="T287" s="269">
        <f>SUM(T283)</f>
        <v>193.58333333333334</v>
      </c>
      <c r="U287" s="267"/>
      <c r="V287" s="271">
        <f>ROUND(SUM(T287,U288:U289),2)</f>
        <v>193.58</v>
      </c>
    </row>
    <row r="288" spans="1:22" s="23" customFormat="1" ht="21.75">
      <c r="A288" s="270"/>
      <c r="B288" s="264" t="s">
        <v>14</v>
      </c>
      <c r="C288" s="266">
        <f>SUM(C284)</f>
        <v>0</v>
      </c>
      <c r="D288" s="266">
        <f>SUM(D284)</f>
        <v>0</v>
      </c>
      <c r="E288" s="267">
        <f>SUM(E284)</f>
        <v>0</v>
      </c>
      <c r="F288" s="267">
        <f>SUM(F284)</f>
        <v>0</v>
      </c>
      <c r="G288" s="268">
        <v>0</v>
      </c>
      <c r="H288" s="266">
        <f>SUM(H284)</f>
        <v>0</v>
      </c>
      <c r="I288" s="266">
        <f>SUM(I284)</f>
        <v>0</v>
      </c>
      <c r="J288" s="267">
        <f>SUM(J284)</f>
        <v>0</v>
      </c>
      <c r="K288" s="267">
        <f>SUM(K284)</f>
        <v>0</v>
      </c>
      <c r="L288" s="268">
        <v>0</v>
      </c>
      <c r="M288" s="266">
        <f>SUM(M284)</f>
        <v>0</v>
      </c>
      <c r="N288" s="266">
        <f>SUM(N284)</f>
        <v>0</v>
      </c>
      <c r="O288" s="267">
        <f>SUM(O284)</f>
        <v>0</v>
      </c>
      <c r="P288" s="267">
        <f>SUM(P284)</f>
        <v>0</v>
      </c>
      <c r="Q288" s="268">
        <v>0</v>
      </c>
      <c r="R288" s="266">
        <f>SUM(R284)</f>
        <v>0</v>
      </c>
      <c r="S288" s="266">
        <f>SUM(S284)</f>
        <v>0</v>
      </c>
      <c r="T288" s="267">
        <f>SUM(T284)</f>
        <v>0</v>
      </c>
      <c r="U288" s="267">
        <f>SUM(U284)</f>
        <v>0</v>
      </c>
      <c r="V288" s="268">
        <v>0</v>
      </c>
    </row>
    <row r="289" spans="1:22" s="23" customFormat="1" ht="22.5" thickBot="1">
      <c r="A289" s="272"/>
      <c r="B289" s="273" t="s">
        <v>15</v>
      </c>
      <c r="C289" s="274">
        <f>SUM(C285)</f>
        <v>0</v>
      </c>
      <c r="D289" s="274">
        <f>SUM(D285)</f>
        <v>0</v>
      </c>
      <c r="E289" s="275">
        <f>SUM(E285)</f>
        <v>0</v>
      </c>
      <c r="F289" s="275">
        <f>SUM(F285)</f>
        <v>0</v>
      </c>
      <c r="G289" s="276">
        <v>0</v>
      </c>
      <c r="H289" s="274">
        <f>SUM(H285)</f>
        <v>0</v>
      </c>
      <c r="I289" s="274">
        <f>SUM(I285)</f>
        <v>0</v>
      </c>
      <c r="J289" s="275">
        <f>SUM(J285)</f>
        <v>0</v>
      </c>
      <c r="K289" s="275">
        <f>SUM(K285)</f>
        <v>0</v>
      </c>
      <c r="L289" s="276">
        <v>0</v>
      </c>
      <c r="M289" s="274">
        <f>SUM(M285)</f>
        <v>0</v>
      </c>
      <c r="N289" s="274">
        <f>SUM(N285)</f>
        <v>0</v>
      </c>
      <c r="O289" s="275">
        <f>SUM(O285)</f>
        <v>0</v>
      </c>
      <c r="P289" s="275">
        <f>SUM(P285)</f>
        <v>0</v>
      </c>
      <c r="Q289" s="276">
        <v>0</v>
      </c>
      <c r="R289" s="274">
        <f>SUM(R285)</f>
        <v>0</v>
      </c>
      <c r="S289" s="274">
        <f>SUM(S285)</f>
        <v>0</v>
      </c>
      <c r="T289" s="275">
        <f>SUM(T285)</f>
        <v>0</v>
      </c>
      <c r="U289" s="275">
        <f>SUM(U285)</f>
        <v>0</v>
      </c>
      <c r="V289" s="276">
        <v>0</v>
      </c>
    </row>
    <row r="290" spans="1:22" s="23" customFormat="1" ht="21.75">
      <c r="A290" s="277" t="s">
        <v>113</v>
      </c>
      <c r="B290" s="278" t="s">
        <v>12</v>
      </c>
      <c r="C290" s="279">
        <f>SUM(C261,C278,C287)</f>
        <v>27712</v>
      </c>
      <c r="D290" s="279">
        <f>SUM(D261,D278,D287)</f>
        <v>75288</v>
      </c>
      <c r="E290" s="280">
        <f>SUM(E261,E278,E287)</f>
        <v>4182.666666666666</v>
      </c>
      <c r="F290" s="281"/>
      <c r="G290" s="282">
        <f>ROUND(SUM(E290,F291:F293),2)</f>
        <v>7121.75</v>
      </c>
      <c r="H290" s="279">
        <f>SUM(H261,H278,H287)</f>
        <v>70959</v>
      </c>
      <c r="I290" s="279">
        <f>SUM(I261,I278,I287)</f>
        <v>186638</v>
      </c>
      <c r="J290" s="280">
        <f>SUM(J261,J278,J287)</f>
        <v>10368.777777777777</v>
      </c>
      <c r="K290" s="281"/>
      <c r="L290" s="282">
        <f>ROUND(SUM(J290,K291:K293),2)</f>
        <v>15888.34</v>
      </c>
      <c r="M290" s="279">
        <f>SUM(M261,M278,M287)</f>
        <v>66546</v>
      </c>
      <c r="N290" s="279">
        <f>SUM(N261,N278,N287)</f>
        <v>178991</v>
      </c>
      <c r="O290" s="280">
        <f>SUM(O261,O278,O287)</f>
        <v>9943.944444444449</v>
      </c>
      <c r="P290" s="281"/>
      <c r="Q290" s="282">
        <f>ROUND(SUM(O290,P291:P293),2)</f>
        <v>13908.97</v>
      </c>
      <c r="R290" s="279">
        <f>SUM(R261,R278,R287)</f>
        <v>165217</v>
      </c>
      <c r="S290" s="279">
        <f>SUM(S261,S278,S287)</f>
        <v>440917</v>
      </c>
      <c r="T290" s="280">
        <f>SUM(T261,T278,T287)</f>
        <v>12247.694444444442</v>
      </c>
      <c r="U290" s="281"/>
      <c r="V290" s="282">
        <f>ROUND(SUM(T290,U291:U293),2)</f>
        <v>18515.9</v>
      </c>
    </row>
    <row r="291" spans="1:22" s="23" customFormat="1" ht="21.75">
      <c r="A291" s="283"/>
      <c r="B291" s="278" t="s">
        <v>64</v>
      </c>
      <c r="C291" s="279">
        <f>SUM(C262)</f>
        <v>76</v>
      </c>
      <c r="D291" s="279">
        <f>SUM(D262)</f>
        <v>228</v>
      </c>
      <c r="E291" s="280">
        <f>SUM(E262)</f>
        <v>19</v>
      </c>
      <c r="F291" s="280">
        <f>SUM(F262)</f>
        <v>28.5</v>
      </c>
      <c r="G291" s="284">
        <v>0</v>
      </c>
      <c r="H291" s="279">
        <f>SUM(H262)</f>
        <v>228</v>
      </c>
      <c r="I291" s="279">
        <f>SUM(I262)</f>
        <v>628</v>
      </c>
      <c r="J291" s="280">
        <f>SUM(J262)</f>
        <v>52.333333333333336</v>
      </c>
      <c r="K291" s="280">
        <f>SUM(K262)</f>
        <v>78.5</v>
      </c>
      <c r="L291" s="284">
        <v>0</v>
      </c>
      <c r="M291" s="279">
        <f>SUM(M262)</f>
        <v>222</v>
      </c>
      <c r="N291" s="279">
        <f>SUM(N262)</f>
        <v>570</v>
      </c>
      <c r="O291" s="280">
        <f>SUM(O262)</f>
        <v>47.49999999999999</v>
      </c>
      <c r="P291" s="280">
        <f>SUM(P262)</f>
        <v>61.5</v>
      </c>
      <c r="Q291" s="284">
        <v>0</v>
      </c>
      <c r="R291" s="279">
        <f>SUM(R262)</f>
        <v>526</v>
      </c>
      <c r="S291" s="279">
        <f>SUM(S262)</f>
        <v>1426</v>
      </c>
      <c r="T291" s="280">
        <f>SUM(T262)</f>
        <v>59.416666666666664</v>
      </c>
      <c r="U291" s="280">
        <f>SUM(U262)</f>
        <v>89.125</v>
      </c>
      <c r="V291" s="284">
        <v>0</v>
      </c>
    </row>
    <row r="292" spans="1:22" s="23" customFormat="1" ht="21.75">
      <c r="A292" s="283"/>
      <c r="B292" s="278" t="s">
        <v>14</v>
      </c>
      <c r="C292" s="285">
        <f>SUM(C263,C279,C288)</f>
        <v>6654</v>
      </c>
      <c r="D292" s="285">
        <f>SUM(D263,D279,D288)</f>
        <v>19349</v>
      </c>
      <c r="E292" s="281">
        <f>SUM(E263,E279,E288)</f>
        <v>1612.4233333333332</v>
      </c>
      <c r="F292" s="281">
        <f>SUM(F263,F279,F288)</f>
        <v>2779.63</v>
      </c>
      <c r="G292" s="284">
        <v>0</v>
      </c>
      <c r="H292" s="285">
        <f>SUM(H263,H279,H288)</f>
        <v>12755</v>
      </c>
      <c r="I292" s="285">
        <f>SUM(I263,I279,I288)</f>
        <v>38239</v>
      </c>
      <c r="J292" s="281">
        <f>SUM(J263,J279,J288)</f>
        <v>3186.5833333333335</v>
      </c>
      <c r="K292" s="281">
        <f>SUM(K263,K279,K288)</f>
        <v>5357.291666666667</v>
      </c>
      <c r="L292" s="284">
        <v>0</v>
      </c>
      <c r="M292" s="285">
        <f>SUM(M263,M279,M288)</f>
        <v>9362</v>
      </c>
      <c r="N292" s="285">
        <f>SUM(N263,N279,N288)</f>
        <v>28750</v>
      </c>
      <c r="O292" s="281">
        <f>SUM(O263,O279,O288)</f>
        <v>2395.833333333333</v>
      </c>
      <c r="P292" s="281">
        <f>SUM(P263,P279,P288)</f>
        <v>3797.625</v>
      </c>
      <c r="Q292" s="284">
        <v>0</v>
      </c>
      <c r="R292" s="285">
        <f>SUM(R263,R279,R288)</f>
        <v>28771</v>
      </c>
      <c r="S292" s="285">
        <f>SUM(S263,S279,S288)</f>
        <v>86338</v>
      </c>
      <c r="T292" s="281">
        <f>SUM(T263,T279,T288)</f>
        <v>3597.416666666667</v>
      </c>
      <c r="U292" s="281">
        <f>SUM(U263,U279,U288)</f>
        <v>6026.266666666666</v>
      </c>
      <c r="V292" s="284">
        <v>0</v>
      </c>
    </row>
    <row r="293" spans="1:22" s="23" customFormat="1" ht="22.5" thickBot="1">
      <c r="A293" s="286"/>
      <c r="B293" s="287" t="s">
        <v>15</v>
      </c>
      <c r="C293" s="288">
        <f>SUM(C264,C280,C289)</f>
        <v>264</v>
      </c>
      <c r="D293" s="288">
        <f>SUM(D264,D280,D289)</f>
        <v>886</v>
      </c>
      <c r="E293" s="289">
        <f>SUM(E264,E280,E289)</f>
        <v>73.83333333333334</v>
      </c>
      <c r="F293" s="289">
        <f>SUM(F264,F280,F289)</f>
        <v>130.95000000000002</v>
      </c>
      <c r="G293" s="290">
        <v>0</v>
      </c>
      <c r="H293" s="288">
        <f>SUM(H264,H280,H289)</f>
        <v>180</v>
      </c>
      <c r="I293" s="288">
        <f>SUM(I264,I280,I289)</f>
        <v>587</v>
      </c>
      <c r="J293" s="289">
        <f>SUM(J264,J280,J289)</f>
        <v>48.91666666666667</v>
      </c>
      <c r="K293" s="289">
        <f>SUM(K264,K280,K289)</f>
        <v>83.775</v>
      </c>
      <c r="L293" s="290">
        <v>0</v>
      </c>
      <c r="M293" s="288">
        <f>SUM(M264,M280,M289)</f>
        <v>76</v>
      </c>
      <c r="N293" s="288">
        <f>SUM(N264,N280,N289)</f>
        <v>822</v>
      </c>
      <c r="O293" s="289">
        <f>SUM(O264,O280,O289)</f>
        <v>68.5</v>
      </c>
      <c r="P293" s="289">
        <f>SUM(P264,P280,P289)</f>
        <v>105.9</v>
      </c>
      <c r="Q293" s="290">
        <v>0</v>
      </c>
      <c r="R293" s="288">
        <f>SUM(R264,R280,R289)</f>
        <v>520</v>
      </c>
      <c r="S293" s="288">
        <f>SUM(S264,S280,S289)</f>
        <v>2295</v>
      </c>
      <c r="T293" s="289">
        <f>SUM(T264,T280,T289)</f>
        <v>95.625</v>
      </c>
      <c r="U293" s="289">
        <f>SUM(U264,U280,U289)</f>
        <v>152.8125</v>
      </c>
      <c r="V293" s="290">
        <v>0</v>
      </c>
    </row>
  </sheetData>
  <sheetProtection/>
  <mergeCells count="7">
    <mergeCell ref="R2:V2"/>
    <mergeCell ref="A1:Q1"/>
    <mergeCell ref="A2:A3"/>
    <mergeCell ref="B2:B3"/>
    <mergeCell ref="C2:G2"/>
    <mergeCell ref="H2:L2"/>
    <mergeCell ref="M2:Q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Footer>&amp;C&amp;"Angsana New,Regular"&amp;14Page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buu</dc:creator>
  <cp:keywords/>
  <dc:description/>
  <cp:lastModifiedBy>a</cp:lastModifiedBy>
  <dcterms:created xsi:type="dcterms:W3CDTF">2011-03-28T07:40:43Z</dcterms:created>
  <dcterms:modified xsi:type="dcterms:W3CDTF">2011-06-29T08:51:22Z</dcterms:modified>
  <cp:category/>
  <cp:version/>
  <cp:contentType/>
  <cp:contentStatus/>
</cp:coreProperties>
</file>