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1"/>
  </bookViews>
  <sheets>
    <sheet name="พิเศษ" sheetId="1" r:id="rId1"/>
    <sheet name="ปกติ" sheetId="2" r:id="rId2"/>
  </sheets>
  <definedNames>
    <definedName name="_xlnm.Print_Titles" localSheetId="1">'ปกติ'!$1:$5</definedName>
    <definedName name="_xlnm.Print_Titles" localSheetId="0">'พิเศษ'!$1:$5</definedName>
  </definedNames>
  <calcPr fullCalcOnLoad="1"/>
</workbook>
</file>

<file path=xl/sharedStrings.xml><?xml version="1.0" encoding="utf-8"?>
<sst xmlns="http://schemas.openxmlformats.org/spreadsheetml/2006/main" count="771" uniqueCount="109">
  <si>
    <t>บัณฑิตศึกษา</t>
  </si>
  <si>
    <t>ปริญญาตรี</t>
  </si>
  <si>
    <t>รวมทั้งมหาวิทยาลัย</t>
  </si>
  <si>
    <t>รวม</t>
  </si>
  <si>
    <t>วิทยาเขตสารสนเทศสระแก้ว</t>
  </si>
  <si>
    <t>คณะวิทยาศาสตร์และศิลปศาสตร์</t>
  </si>
  <si>
    <t>3.</t>
  </si>
  <si>
    <t>คณะเทคโนโลยีทางทะเล</t>
  </si>
  <si>
    <t>2.</t>
  </si>
  <si>
    <t>วิทยาลัยอัญมณี</t>
  </si>
  <si>
    <t>1.</t>
  </si>
  <si>
    <t>วิทยาเขตสารสนเทศจันทบุรี</t>
  </si>
  <si>
    <t>วิทยาลัยวิทยาการวิจัยและวิทยาการปัญญา</t>
  </si>
  <si>
    <t>คณะการจัดการและการท่องเที่ยว</t>
  </si>
  <si>
    <t>คณะแพทยศาสตร์</t>
  </si>
  <si>
    <t>วิทยาลัยการแพทย์แผนไทย</t>
  </si>
  <si>
    <t>คณะการแพทย์แผนไทยอภัยภูเบศ</t>
  </si>
  <si>
    <t>วิทยาลัยวิทยาศาสตร์การกีฬา</t>
  </si>
  <si>
    <t>วิทยาลัยนานาชาติ</t>
  </si>
  <si>
    <t>วิทยาลัยการขนส่งและโลจิสติกส์</t>
  </si>
  <si>
    <t>วิทยาลัยพาณิชยศาสตร์</t>
  </si>
  <si>
    <t>วิทยาลัยบริหารรัฐกิจ</t>
  </si>
  <si>
    <t>งานจัดการศึกษา</t>
  </si>
  <si>
    <t xml:space="preserve"> </t>
  </si>
  <si>
    <t>อุตสาหกรรมศึกษา</t>
  </si>
  <si>
    <t>9.</t>
  </si>
  <si>
    <t>หลักสูตรและการสอน</t>
  </si>
  <si>
    <t>8.</t>
  </si>
  <si>
    <t>วิจัยและวัดผลการศึกษา</t>
  </si>
  <si>
    <t>7.</t>
  </si>
  <si>
    <t>พื้นฐานการศึกษา</t>
  </si>
  <si>
    <t>6.</t>
  </si>
  <si>
    <t>พลศึกษาและสันทนาการ</t>
  </si>
  <si>
    <t>5.</t>
  </si>
  <si>
    <t>บริหารการศึกษา</t>
  </si>
  <si>
    <t>4.</t>
  </si>
  <si>
    <t>เทคโนโลยีทางการศึกษา</t>
  </si>
  <si>
    <t>การศึกษานอกระบบ</t>
  </si>
  <si>
    <t>การแนะแนวและจิตวิทยาการศึกษา</t>
  </si>
  <si>
    <t>คณะศึกษาศาสตร์</t>
  </si>
  <si>
    <t>คณะศิลปกรรมศาสตร์</t>
  </si>
  <si>
    <t>อนามัยสิ่งแวดล้อม</t>
  </si>
  <si>
    <t>สุขศึกษา</t>
  </si>
  <si>
    <t>สุขศาสตร์อุตสาหกรรมและความปลอดภัย</t>
  </si>
  <si>
    <t>พื้นฐานสาธารณสุข</t>
  </si>
  <si>
    <t>คณะสาธารณสุขศาสตร์</t>
  </si>
  <si>
    <t>วิศวกรรมอุตสาหการ</t>
  </si>
  <si>
    <t>วิศวกรรมโยธา</t>
  </si>
  <si>
    <t>วิศวกรรมไฟฟ้า</t>
  </si>
  <si>
    <t>วิศวกรรมเครื่องกล</t>
  </si>
  <si>
    <t>วิศวกรรมเคมี</t>
  </si>
  <si>
    <t>คณะวิศวกรรมศาสตร์</t>
  </si>
  <si>
    <t>วิทยาศาสตร์การอาหาร</t>
  </si>
  <si>
    <t>11.</t>
  </si>
  <si>
    <t>วิทยาศาสตร์การแพทย์</t>
  </si>
  <si>
    <t>10.</t>
  </si>
  <si>
    <t>วิทยาการคอมพิวเตอร์</t>
  </si>
  <si>
    <t>วาริชศาสตร์</t>
  </si>
  <si>
    <t>ฟิสิกส์</t>
  </si>
  <si>
    <t>เทคโนโลยีชีวภาพ</t>
  </si>
  <si>
    <t>ชีววิทยา</t>
  </si>
  <si>
    <t>ชีวเคมี</t>
  </si>
  <si>
    <t>จุลชีววิทยา</t>
  </si>
  <si>
    <t>เคมี</t>
  </si>
  <si>
    <t>คณิตศาสตร์</t>
  </si>
  <si>
    <t>คณะวิทยาศาสตร์</t>
  </si>
  <si>
    <t>รัฐศาสตร์</t>
  </si>
  <si>
    <t>นิติศาสตร์</t>
  </si>
  <si>
    <t>คณะรัฐศาสตร์และนิติศาสตร์</t>
  </si>
  <si>
    <t>สังคมวิทยา</t>
  </si>
  <si>
    <t>สำนักงานเลขาคณะ</t>
  </si>
  <si>
    <t>บรรณารักษศาสตร์</t>
  </si>
  <si>
    <t>เศรษฐศาสตร์</t>
  </si>
  <si>
    <t>ศาสนาและปรัชญา</t>
  </si>
  <si>
    <t>ภูมิศาสตร์</t>
  </si>
  <si>
    <t>ภาษาไทย</t>
  </si>
  <si>
    <t>ภาษาตะวันออก</t>
  </si>
  <si>
    <t>ภาษาตะวันตก</t>
  </si>
  <si>
    <t>ประวัติศาสตร์</t>
  </si>
  <si>
    <t>สารสนเทศศึกษา</t>
  </si>
  <si>
    <t>นิเทศศาสตร์</t>
  </si>
  <si>
    <t>จิตวิทยา</t>
  </si>
  <si>
    <t>คณะมนุษยศาสตร์และสังคมศาสตร์</t>
  </si>
  <si>
    <t>คณะพยาบาลศาสตร์</t>
  </si>
  <si>
    <t>ป.ตรี</t>
  </si>
  <si>
    <t>ปรับค่า</t>
  </si>
  <si>
    <t>1+2</t>
  </si>
  <si>
    <t>เปิดสอน</t>
  </si>
  <si>
    <t>ปรับค่า +</t>
  </si>
  <si>
    <t>FTES</t>
  </si>
  <si>
    <t xml:space="preserve">ภาค </t>
  </si>
  <si>
    <t>ลงทะเบียน</t>
  </si>
  <si>
    <t>ภาค 2</t>
  </si>
  <si>
    <t>ภาค 1</t>
  </si>
  <si>
    <t>วิชาที่</t>
  </si>
  <si>
    <t>รวม FTES</t>
  </si>
  <si>
    <t>จำนวน</t>
  </si>
  <si>
    <t>SCH</t>
  </si>
  <si>
    <t>จำนวนนิสิต</t>
  </si>
  <si>
    <t>ระดับของ</t>
  </si>
  <si>
    <t>รวมทั้งปี</t>
  </si>
  <si>
    <t>คณะ / ภาควิชา</t>
  </si>
  <si>
    <t>จำนวนนิสิตเต็มเวลา (FTES) ภาคปกติ ปีการศึกษาที่ 2551</t>
  </si>
  <si>
    <t>คณะโลจิสติกส์</t>
  </si>
  <si>
    <t>โครงการศึกษาดุษฎีบัณฑิต</t>
  </si>
  <si>
    <t>12.</t>
  </si>
  <si>
    <t>1+2+3</t>
  </si>
  <si>
    <t>ภาค 3</t>
  </si>
  <si>
    <t>จำนวนนิสิตเต็มเวลา (FTES) ภาคพิเศษ  ปีการศึกษาที่  2551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</si>
</sst>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0_-;\-* #,##0.00_-;_-* &quot;-&quot;_-;_-@_-"/>
  </numFmts>
  <fonts count="51">
    <font>
      <sz val="10"/>
      <name val="Arial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8"/>
      <color indexed="18"/>
      <name val="Tahoma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9"/>
      <color indexed="17"/>
      <name val="Tahoma"/>
      <family val="2"/>
    </font>
    <font>
      <sz val="8"/>
      <color indexed="18"/>
      <name val="Tahoma"/>
      <family val="2"/>
    </font>
    <font>
      <b/>
      <sz val="8"/>
      <color indexed="9"/>
      <name val="Tahoma"/>
      <family val="2"/>
    </font>
    <font>
      <b/>
      <sz val="8"/>
      <color indexed="10"/>
      <name val="Tahoma"/>
      <family val="2"/>
    </font>
    <font>
      <b/>
      <sz val="9"/>
      <name val="Tahoma"/>
      <family val="2"/>
    </font>
    <font>
      <sz val="8"/>
      <color indexed="60"/>
      <name val="Tahoma"/>
      <family val="2"/>
    </font>
    <font>
      <b/>
      <sz val="8"/>
      <color indexed="60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9" tint="-0.4999699890613556"/>
      <name val="Tahoma"/>
      <family val="2"/>
    </font>
    <font>
      <b/>
      <sz val="8"/>
      <color theme="9" tint="-0.4999699890613556"/>
      <name val="Tahoma"/>
      <family val="2"/>
    </font>
    <font>
      <b/>
      <sz val="8"/>
      <color theme="0"/>
      <name val="Tahom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/>
      <top style="hair"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48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7" fontId="3" fillId="33" borderId="10" xfId="0" applyNumberFormat="1" applyFont="1" applyFill="1" applyBorder="1" applyAlignment="1">
      <alignment horizontal="right"/>
    </xf>
    <xf numFmtId="43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43" fontId="2" fillId="34" borderId="10" xfId="42" applyFont="1" applyFill="1" applyBorder="1" applyAlignment="1">
      <alignment horizontal="right" vertical="center"/>
    </xf>
    <xf numFmtId="187" fontId="2" fillId="34" borderId="10" xfId="42" applyNumberFormat="1" applyFont="1" applyFill="1" applyBorder="1" applyAlignment="1">
      <alignment horizontal="right" vertical="center"/>
    </xf>
    <xf numFmtId="187" fontId="4" fillId="34" borderId="10" xfId="42" applyNumberFormat="1" applyFont="1" applyFill="1" applyBorder="1" applyAlignment="1">
      <alignment horizontal="right"/>
    </xf>
    <xf numFmtId="43" fontId="2" fillId="34" borderId="10" xfId="42" applyFont="1" applyFill="1" applyBorder="1" applyAlignment="1">
      <alignment horizontal="right"/>
    </xf>
    <xf numFmtId="43" fontId="2" fillId="34" borderId="10" xfId="0" applyNumberFormat="1" applyFont="1" applyFill="1" applyBorder="1" applyAlignment="1">
      <alignment/>
    </xf>
    <xf numFmtId="187" fontId="2" fillId="34" borderId="10" xfId="42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187" fontId="2" fillId="34" borderId="10" xfId="0" applyNumberFormat="1" applyFont="1" applyFill="1" applyBorder="1" applyAlignment="1">
      <alignment/>
    </xf>
    <xf numFmtId="43" fontId="2" fillId="35" borderId="10" xfId="42" applyFont="1" applyFill="1" applyBorder="1" applyAlignment="1">
      <alignment horizontal="right"/>
    </xf>
    <xf numFmtId="43" fontId="2" fillId="35" borderId="10" xfId="0" applyNumberFormat="1" applyFont="1" applyFill="1" applyBorder="1" applyAlignment="1">
      <alignment/>
    </xf>
    <xf numFmtId="187" fontId="4" fillId="35" borderId="10" xfId="42" applyNumberFormat="1" applyFont="1" applyFill="1" applyBorder="1" applyAlignment="1">
      <alignment horizontal="right"/>
    </xf>
    <xf numFmtId="43" fontId="2" fillId="35" borderId="11" xfId="42" applyFont="1" applyFill="1" applyBorder="1" applyAlignment="1">
      <alignment horizontal="right"/>
    </xf>
    <xf numFmtId="43" fontId="2" fillId="35" borderId="10" xfId="0" applyNumberFormat="1" applyFont="1" applyFill="1" applyBorder="1" applyAlignment="1">
      <alignment horizontal="right"/>
    </xf>
    <xf numFmtId="43" fontId="2" fillId="35" borderId="10" xfId="42" applyFont="1" applyFill="1" applyBorder="1" applyAlignment="1">
      <alignment/>
    </xf>
    <xf numFmtId="187" fontId="2" fillId="35" borderId="10" xfId="42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49" fontId="48" fillId="35" borderId="11" xfId="0" applyNumberFormat="1" applyFont="1" applyFill="1" applyBorder="1" applyAlignment="1">
      <alignment horizontal="center"/>
    </xf>
    <xf numFmtId="43" fontId="2" fillId="13" borderId="10" xfId="42" applyFont="1" applyFill="1" applyBorder="1" applyAlignment="1">
      <alignment horizontal="right"/>
    </xf>
    <xf numFmtId="43" fontId="2" fillId="13" borderId="10" xfId="0" applyNumberFormat="1" applyFont="1" applyFill="1" applyBorder="1" applyAlignment="1">
      <alignment/>
    </xf>
    <xf numFmtId="187" fontId="2" fillId="13" borderId="10" xfId="0" applyNumberFormat="1" applyFont="1" applyFill="1" applyBorder="1" applyAlignment="1">
      <alignment/>
    </xf>
    <xf numFmtId="187" fontId="2" fillId="13" borderId="11" xfId="42" applyNumberFormat="1" applyFont="1" applyFill="1" applyBorder="1" applyAlignment="1">
      <alignment horizontal="right"/>
    </xf>
    <xf numFmtId="43" fontId="2" fillId="5" borderId="11" xfId="42" applyFont="1" applyFill="1" applyBorder="1" applyAlignment="1">
      <alignment horizontal="right"/>
    </xf>
    <xf numFmtId="43" fontId="2" fillId="5" borderId="10" xfId="0" applyNumberFormat="1" applyFont="1" applyFill="1" applyBorder="1" applyAlignment="1">
      <alignment horizontal="right"/>
    </xf>
    <xf numFmtId="43" fontId="2" fillId="5" borderId="10" xfId="42" applyFont="1" applyFill="1" applyBorder="1" applyAlignment="1">
      <alignment/>
    </xf>
    <xf numFmtId="187" fontId="2" fillId="5" borderId="10" xfId="42" applyNumberFormat="1" applyFont="1" applyFill="1" applyBorder="1" applyAlignment="1">
      <alignment/>
    </xf>
    <xf numFmtId="43" fontId="2" fillId="10" borderId="10" xfId="42" applyFont="1" applyFill="1" applyBorder="1" applyAlignment="1">
      <alignment horizontal="right"/>
    </xf>
    <xf numFmtId="187" fontId="2" fillId="10" borderId="10" xfId="42" applyNumberFormat="1" applyFont="1" applyFill="1" applyBorder="1" applyAlignment="1">
      <alignment horizontal="right"/>
    </xf>
    <xf numFmtId="0" fontId="2" fillId="9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9" fontId="48" fillId="33" borderId="11" xfId="0" applyNumberFormat="1" applyFont="1" applyFill="1" applyBorder="1" applyAlignment="1">
      <alignment horizontal="center"/>
    </xf>
    <xf numFmtId="0" fontId="2" fillId="13" borderId="10" xfId="0" applyFont="1" applyFill="1" applyBorder="1" applyAlignment="1">
      <alignment/>
    </xf>
    <xf numFmtId="43" fontId="2" fillId="5" borderId="10" xfId="42" applyFont="1" applyFill="1" applyBorder="1" applyAlignment="1">
      <alignment horizontal="right"/>
    </xf>
    <xf numFmtId="2" fontId="2" fillId="5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49" fontId="49" fillId="33" borderId="10" xfId="0" applyNumberFormat="1" applyFont="1" applyFill="1" applyBorder="1" applyAlignment="1">
      <alignment horizontal="left"/>
    </xf>
    <xf numFmtId="187" fontId="2" fillId="34" borderId="10" xfId="42" applyNumberFormat="1" applyFont="1" applyFill="1" applyBorder="1" applyAlignment="1">
      <alignment/>
    </xf>
    <xf numFmtId="43" fontId="6" fillId="34" borderId="10" xfId="0" applyNumberFormat="1" applyFont="1" applyFill="1" applyBorder="1" applyAlignment="1">
      <alignment horizontal="center"/>
    </xf>
    <xf numFmtId="187" fontId="2" fillId="35" borderId="10" xfId="0" applyNumberFormat="1" applyFont="1" applyFill="1" applyBorder="1" applyAlignment="1">
      <alignment/>
    </xf>
    <xf numFmtId="187" fontId="2" fillId="35" borderId="10" xfId="42" applyNumberFormat="1" applyFont="1" applyFill="1" applyBorder="1" applyAlignment="1">
      <alignment/>
    </xf>
    <xf numFmtId="49" fontId="49" fillId="35" borderId="11" xfId="0" applyNumberFormat="1" applyFont="1" applyFill="1" applyBorder="1" applyAlignment="1">
      <alignment horizontal="left"/>
    </xf>
    <xf numFmtId="43" fontId="6" fillId="13" borderId="10" xfId="0" applyNumberFormat="1" applyFont="1" applyFill="1" applyBorder="1" applyAlignment="1">
      <alignment horizontal="center"/>
    </xf>
    <xf numFmtId="43" fontId="6" fillId="5" borderId="10" xfId="0" applyNumberFormat="1" applyFont="1" applyFill="1" applyBorder="1" applyAlignment="1">
      <alignment horizontal="center"/>
    </xf>
    <xf numFmtId="49" fontId="49" fillId="33" borderId="11" xfId="0" applyNumberFormat="1" applyFont="1" applyFill="1" applyBorder="1" applyAlignment="1">
      <alignment horizontal="left"/>
    </xf>
    <xf numFmtId="0" fontId="2" fillId="5" borderId="10" xfId="0" applyFont="1" applyFill="1" applyBorder="1" applyAlignment="1">
      <alignment horizontal="right"/>
    </xf>
    <xf numFmtId="0" fontId="2" fillId="1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0" fontId="2" fillId="9" borderId="10" xfId="0" applyFont="1" applyFill="1" applyBorder="1" applyAlignment="1">
      <alignment horizontal="left"/>
    </xf>
    <xf numFmtId="2" fontId="2" fillId="34" borderId="10" xfId="0" applyNumberFormat="1" applyFont="1" applyFill="1" applyBorder="1" applyAlignment="1">
      <alignment/>
    </xf>
    <xf numFmtId="187" fontId="2" fillId="35" borderId="11" xfId="42" applyNumberFormat="1" applyFont="1" applyFill="1" applyBorder="1" applyAlignment="1">
      <alignment horizontal="right"/>
    </xf>
    <xf numFmtId="187" fontId="2" fillId="13" borderId="10" xfId="42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right"/>
    </xf>
    <xf numFmtId="43" fontId="2" fillId="34" borderId="10" xfId="42" applyNumberFormat="1" applyFont="1" applyFill="1" applyBorder="1" applyAlignment="1">
      <alignment horizontal="right"/>
    </xf>
    <xf numFmtId="43" fontId="2" fillId="10" borderId="10" xfId="42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2" fontId="2" fillId="35" borderId="10" xfId="0" applyNumberFormat="1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41" fontId="2" fillId="10" borderId="10" xfId="42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2" fillId="13" borderId="13" xfId="0" applyFont="1" applyFill="1" applyBorder="1" applyAlignment="1">
      <alignment horizontal="right"/>
    </xf>
    <xf numFmtId="0" fontId="2" fillId="13" borderId="13" xfId="0" applyFont="1" applyFill="1" applyBorder="1" applyAlignment="1">
      <alignment/>
    </xf>
    <xf numFmtId="0" fontId="2" fillId="13" borderId="0" xfId="0" applyFont="1" applyFill="1" applyAlignment="1">
      <alignment/>
    </xf>
    <xf numFmtId="0" fontId="2" fillId="5" borderId="10" xfId="0" applyFont="1" applyFill="1" applyBorder="1" applyAlignment="1">
      <alignment/>
    </xf>
    <xf numFmtId="0" fontId="2" fillId="10" borderId="0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/>
    </xf>
    <xf numFmtId="49" fontId="49" fillId="33" borderId="14" xfId="0" applyNumberFormat="1" applyFont="1" applyFill="1" applyBorder="1" applyAlignment="1">
      <alignment horizontal="left"/>
    </xf>
    <xf numFmtId="0" fontId="3" fillId="13" borderId="15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7" fillId="9" borderId="15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7" fillId="9" borderId="16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187" fontId="50" fillId="36" borderId="10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/>
    </xf>
    <xf numFmtId="43" fontId="2" fillId="37" borderId="10" xfId="42" applyFont="1" applyFill="1" applyBorder="1" applyAlignment="1">
      <alignment horizontal="right" vertical="center"/>
    </xf>
    <xf numFmtId="43" fontId="2" fillId="37" borderId="10" xfId="0" applyNumberFormat="1" applyFont="1" applyFill="1" applyBorder="1" applyAlignment="1">
      <alignment/>
    </xf>
    <xf numFmtId="187" fontId="2" fillId="37" borderId="10" xfId="42" applyNumberFormat="1" applyFont="1" applyFill="1" applyBorder="1" applyAlignment="1">
      <alignment horizontal="right"/>
    </xf>
    <xf numFmtId="188" fontId="2" fillId="37" borderId="10" xfId="42" applyNumberFormat="1" applyFont="1" applyFill="1" applyBorder="1" applyAlignment="1">
      <alignment horizontal="right"/>
    </xf>
    <xf numFmtId="188" fontId="2" fillId="37" borderId="10" xfId="42" applyNumberFormat="1" applyFont="1" applyFill="1" applyBorder="1" applyAlignment="1">
      <alignment horizontal="right" vertical="center"/>
    </xf>
    <xf numFmtId="0" fontId="2" fillId="37" borderId="10" xfId="0" applyFont="1" applyFill="1" applyBorder="1" applyAlignment="1">
      <alignment/>
    </xf>
    <xf numFmtId="187" fontId="2" fillId="37" borderId="10" xfId="0" applyNumberFormat="1" applyFont="1" applyFill="1" applyBorder="1" applyAlignment="1">
      <alignment horizontal="right"/>
    </xf>
    <xf numFmtId="43" fontId="2" fillId="38" borderId="10" xfId="42" applyFont="1" applyFill="1" applyBorder="1" applyAlignment="1">
      <alignment horizontal="right"/>
    </xf>
    <xf numFmtId="43" fontId="2" fillId="38" borderId="10" xfId="0" applyNumberFormat="1" applyFont="1" applyFill="1" applyBorder="1" applyAlignment="1">
      <alignment/>
    </xf>
    <xf numFmtId="187" fontId="2" fillId="38" borderId="10" xfId="42" applyNumberFormat="1" applyFont="1" applyFill="1" applyBorder="1" applyAlignment="1">
      <alignment horizontal="right"/>
    </xf>
    <xf numFmtId="187" fontId="2" fillId="39" borderId="10" xfId="42" applyNumberFormat="1" applyFont="1" applyFill="1" applyBorder="1" applyAlignment="1">
      <alignment horizontal="right"/>
    </xf>
    <xf numFmtId="188" fontId="2" fillId="38" borderId="10" xfId="42" applyNumberFormat="1" applyFont="1" applyFill="1" applyBorder="1" applyAlignment="1">
      <alignment horizontal="right"/>
    </xf>
    <xf numFmtId="0" fontId="2" fillId="39" borderId="10" xfId="0" applyFont="1" applyFill="1" applyBorder="1" applyAlignment="1">
      <alignment/>
    </xf>
    <xf numFmtId="0" fontId="9" fillId="0" borderId="17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3" fontId="2" fillId="0" borderId="10" xfId="42" applyFont="1" applyBorder="1" applyAlignment="1">
      <alignment horizontal="right"/>
    </xf>
    <xf numFmtId="43" fontId="2" fillId="0" borderId="10" xfId="0" applyNumberFormat="1" applyFont="1" applyBorder="1" applyAlignment="1">
      <alignment/>
    </xf>
    <xf numFmtId="187" fontId="2" fillId="0" borderId="10" xfId="0" applyNumberFormat="1" applyFont="1" applyFill="1" applyBorder="1" applyAlignment="1">
      <alignment/>
    </xf>
    <xf numFmtId="187" fontId="2" fillId="0" borderId="10" xfId="42" applyNumberFormat="1" applyFont="1" applyBorder="1" applyAlignment="1">
      <alignment horizontal="right"/>
    </xf>
    <xf numFmtId="188" fontId="2" fillId="0" borderId="10" xfId="42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9" fontId="11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right"/>
    </xf>
    <xf numFmtId="43" fontId="2" fillId="0" borderId="10" xfId="42" applyFont="1" applyFill="1" applyBorder="1" applyAlignment="1">
      <alignment horizontal="right"/>
    </xf>
    <xf numFmtId="43" fontId="2" fillId="0" borderId="10" xfId="0" applyNumberFormat="1" applyFont="1" applyFill="1" applyBorder="1" applyAlignment="1">
      <alignment/>
    </xf>
    <xf numFmtId="187" fontId="2" fillId="0" borderId="10" xfId="0" applyNumberFormat="1" applyFont="1" applyFill="1" applyBorder="1" applyAlignment="1">
      <alignment horizontal="right"/>
    </xf>
    <xf numFmtId="43" fontId="2" fillId="0" borderId="10" xfId="42" applyNumberFormat="1" applyFont="1" applyFill="1" applyBorder="1" applyAlignment="1">
      <alignment horizontal="right"/>
    </xf>
    <xf numFmtId="187" fontId="2" fillId="0" borderId="10" xfId="42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49" fontId="12" fillId="0" borderId="11" xfId="0" applyNumberFormat="1" applyFont="1" applyBorder="1" applyAlignment="1">
      <alignment horizontal="left"/>
    </xf>
    <xf numFmtId="187" fontId="2" fillId="38" borderId="10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187" fontId="2" fillId="0" borderId="10" xfId="0" applyNumberFormat="1" applyFont="1" applyBorder="1" applyAlignment="1">
      <alignment horizontal="right"/>
    </xf>
    <xf numFmtId="4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7" borderId="10" xfId="0" applyFont="1" applyFill="1" applyBorder="1" applyAlignment="1">
      <alignment horizontal="left"/>
    </xf>
    <xf numFmtId="0" fontId="2" fillId="40" borderId="0" xfId="0" applyFont="1" applyFill="1" applyAlignment="1">
      <alignment/>
    </xf>
    <xf numFmtId="0" fontId="2" fillId="38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0" fontId="2" fillId="39" borderId="10" xfId="0" applyFont="1" applyFill="1" applyBorder="1" applyAlignment="1">
      <alignment horizontal="left"/>
    </xf>
    <xf numFmtId="41" fontId="2" fillId="37" borderId="10" xfId="0" applyNumberFormat="1" applyFont="1" applyFill="1" applyBorder="1" applyAlignment="1">
      <alignment horizontal="right"/>
    </xf>
    <xf numFmtId="41" fontId="2" fillId="38" borderId="10" xfId="42" applyNumberFormat="1" applyFont="1" applyFill="1" applyBorder="1" applyAlignment="1">
      <alignment horizontal="right"/>
    </xf>
    <xf numFmtId="41" fontId="2" fillId="0" borderId="10" xfId="0" applyNumberFormat="1" applyFont="1" applyBorder="1" applyAlignment="1">
      <alignment horizontal="right"/>
    </xf>
    <xf numFmtId="43" fontId="2" fillId="37" borderId="10" xfId="42" applyNumberFormat="1" applyFont="1" applyFill="1" applyBorder="1" applyAlignment="1">
      <alignment horizontal="right"/>
    </xf>
    <xf numFmtId="187" fontId="2" fillId="37" borderId="10" xfId="0" applyNumberFormat="1" applyFont="1" applyFill="1" applyBorder="1" applyAlignment="1">
      <alignment/>
    </xf>
    <xf numFmtId="187" fontId="2" fillId="39" borderId="10" xfId="42" applyNumberFormat="1" applyFont="1" applyFill="1" applyBorder="1" applyAlignment="1">
      <alignment/>
    </xf>
    <xf numFmtId="0" fontId="9" fillId="0" borderId="18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right"/>
    </xf>
    <xf numFmtId="43" fontId="2" fillId="0" borderId="10" xfId="42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9" fillId="0" borderId="17" xfId="0" applyFont="1" applyBorder="1" applyAlignment="1">
      <alignment horizontal="left"/>
    </xf>
    <xf numFmtId="49" fontId="6" fillId="37" borderId="11" xfId="0" applyNumberFormat="1" applyFont="1" applyFill="1" applyBorder="1" applyAlignment="1">
      <alignment horizontal="center"/>
    </xf>
    <xf numFmtId="187" fontId="2" fillId="38" borderId="10" xfId="0" applyNumberFormat="1" applyFont="1" applyFill="1" applyBorder="1" applyAlignment="1">
      <alignment/>
    </xf>
    <xf numFmtId="0" fontId="9" fillId="0" borderId="17" xfId="0" applyFont="1" applyBorder="1" applyAlignment="1">
      <alignment horizontal="right"/>
    </xf>
    <xf numFmtId="0" fontId="9" fillId="0" borderId="11" xfId="0" applyFont="1" applyBorder="1" applyAlignment="1">
      <alignment/>
    </xf>
    <xf numFmtId="43" fontId="2" fillId="39" borderId="10" xfId="42" applyFont="1" applyFill="1" applyBorder="1" applyAlignment="1">
      <alignment horizontal="right"/>
    </xf>
    <xf numFmtId="43" fontId="2" fillId="0" borderId="10" xfId="42" applyNumberFormat="1" applyFont="1" applyBorder="1" applyAlignment="1">
      <alignment horizontal="right"/>
    </xf>
    <xf numFmtId="187" fontId="2" fillId="37" borderId="10" xfId="42" applyNumberFormat="1" applyFont="1" applyFill="1" applyBorder="1" applyAlignment="1">
      <alignment horizontal="right" vertical="center"/>
    </xf>
    <xf numFmtId="0" fontId="2" fillId="37" borderId="10" xfId="0" applyFont="1" applyFill="1" applyBorder="1" applyAlignment="1">
      <alignment horizontal="left" vertical="center"/>
    </xf>
    <xf numFmtId="0" fontId="5" fillId="0" borderId="17" xfId="0" applyFont="1" applyBorder="1" applyAlignment="1">
      <alignment/>
    </xf>
    <xf numFmtId="43" fontId="2" fillId="0" borderId="0" xfId="0" applyNumberFormat="1" applyFont="1" applyAlignment="1">
      <alignment/>
    </xf>
    <xf numFmtId="0" fontId="5" fillId="0" borderId="17" xfId="0" applyFont="1" applyBorder="1" applyAlignment="1">
      <alignment horizontal="center"/>
    </xf>
    <xf numFmtId="49" fontId="11" fillId="0" borderId="14" xfId="0" applyNumberFormat="1" applyFont="1" applyBorder="1" applyAlignment="1">
      <alignment horizontal="left"/>
    </xf>
    <xf numFmtId="0" fontId="3" fillId="41" borderId="15" xfId="0" applyFont="1" applyFill="1" applyBorder="1" applyAlignment="1">
      <alignment horizontal="center"/>
    </xf>
    <xf numFmtId="0" fontId="3" fillId="41" borderId="13" xfId="0" applyFont="1" applyFill="1" applyBorder="1" applyAlignment="1">
      <alignment horizontal="center"/>
    </xf>
    <xf numFmtId="0" fontId="3" fillId="42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43" borderId="15" xfId="0" applyFont="1" applyFill="1" applyBorder="1" applyAlignment="1">
      <alignment horizontal="center"/>
    </xf>
    <xf numFmtId="0" fontId="7" fillId="44" borderId="15" xfId="0" applyFont="1" applyFill="1" applyBorder="1" applyAlignment="1">
      <alignment horizontal="center" vertical="center" wrapText="1"/>
    </xf>
    <xf numFmtId="0" fontId="3" fillId="42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43" borderId="13" xfId="0" applyFont="1" applyFill="1" applyBorder="1" applyAlignment="1">
      <alignment horizontal="center"/>
    </xf>
    <xf numFmtId="0" fontId="7" fillId="44" borderId="13" xfId="0" applyFont="1" applyFill="1" applyBorder="1" applyAlignment="1">
      <alignment horizontal="center" vertical="center" wrapText="1"/>
    </xf>
    <xf numFmtId="0" fontId="3" fillId="41" borderId="16" xfId="0" applyFont="1" applyFill="1" applyBorder="1" applyAlignment="1">
      <alignment horizontal="center"/>
    </xf>
    <xf numFmtId="0" fontId="3" fillId="42" borderId="16" xfId="0" applyFont="1" applyFill="1" applyBorder="1" applyAlignment="1">
      <alignment horizontal="center"/>
    </xf>
    <xf numFmtId="0" fontId="3" fillId="42" borderId="16" xfId="0" applyFont="1" applyFill="1" applyBorder="1" applyAlignment="1">
      <alignment horizontal="right"/>
    </xf>
    <xf numFmtId="0" fontId="3" fillId="34" borderId="16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right"/>
    </xf>
    <xf numFmtId="0" fontId="3" fillId="43" borderId="16" xfId="0" applyFont="1" applyFill="1" applyBorder="1" applyAlignment="1">
      <alignment horizontal="center"/>
    </xf>
    <xf numFmtId="0" fontId="7" fillId="44" borderId="16" xfId="0" applyFont="1" applyFill="1" applyBorder="1" applyAlignment="1">
      <alignment horizontal="center" vertical="center" wrapText="1"/>
    </xf>
    <xf numFmtId="0" fontId="7" fillId="44" borderId="10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0" fillId="36" borderId="21" xfId="0" applyFont="1" applyFill="1" applyBorder="1" applyAlignment="1">
      <alignment horizontal="center" vertical="center"/>
    </xf>
    <xf numFmtId="0" fontId="9" fillId="37" borderId="14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/>
    </xf>
    <xf numFmtId="0" fontId="9" fillId="37" borderId="20" xfId="0" applyFont="1" applyFill="1" applyBorder="1" applyAlignment="1">
      <alignment horizontal="center" vertical="center"/>
    </xf>
    <xf numFmtId="0" fontId="9" fillId="37" borderId="21" xfId="0" applyFont="1" applyFill="1" applyBorder="1" applyAlignment="1">
      <alignment horizontal="center" vertical="center"/>
    </xf>
    <xf numFmtId="0" fontId="9" fillId="37" borderId="22" xfId="0" applyFont="1" applyFill="1" applyBorder="1" applyAlignment="1">
      <alignment horizontal="center" vertical="center"/>
    </xf>
    <xf numFmtId="0" fontId="9" fillId="37" borderId="23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44" borderId="14" xfId="0" applyFont="1" applyFill="1" applyBorder="1" applyAlignment="1">
      <alignment horizontal="center" vertical="center"/>
    </xf>
    <xf numFmtId="0" fontId="5" fillId="44" borderId="18" xfId="0" applyFont="1" applyFill="1" applyBorder="1" applyAlignment="1">
      <alignment horizontal="center" vertical="center"/>
    </xf>
    <xf numFmtId="0" fontId="5" fillId="44" borderId="22" xfId="0" applyFont="1" applyFill="1" applyBorder="1" applyAlignment="1">
      <alignment horizontal="center" vertical="center"/>
    </xf>
    <xf numFmtId="0" fontId="5" fillId="44" borderId="23" xfId="0" applyFont="1" applyFill="1" applyBorder="1" applyAlignment="1">
      <alignment horizontal="center" vertical="center"/>
    </xf>
    <xf numFmtId="0" fontId="5" fillId="44" borderId="20" xfId="0" applyFont="1" applyFill="1" applyBorder="1" applyAlignment="1">
      <alignment horizontal="center" vertical="center"/>
    </xf>
    <xf numFmtId="0" fontId="5" fillId="44" borderId="21" xfId="0" applyFont="1" applyFill="1" applyBorder="1" applyAlignment="1">
      <alignment horizontal="center" vertical="center"/>
    </xf>
    <xf numFmtId="0" fontId="3" fillId="43" borderId="11" xfId="0" applyFont="1" applyFill="1" applyBorder="1" applyAlignment="1">
      <alignment horizontal="center"/>
    </xf>
    <xf numFmtId="0" fontId="3" fillId="43" borderId="17" xfId="0" applyFont="1" applyFill="1" applyBorder="1" applyAlignment="1">
      <alignment horizontal="center"/>
    </xf>
    <xf numFmtId="0" fontId="3" fillId="43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42" borderId="11" xfId="0" applyFont="1" applyFill="1" applyBorder="1" applyAlignment="1">
      <alignment horizontal="center"/>
    </xf>
    <xf numFmtId="0" fontId="3" fillId="42" borderId="17" xfId="0" applyFont="1" applyFill="1" applyBorder="1" applyAlignment="1">
      <alignment horizontal="center"/>
    </xf>
    <xf numFmtId="0" fontId="3" fillId="41" borderId="17" xfId="0" applyFont="1" applyFill="1" applyBorder="1" applyAlignment="1">
      <alignment horizontal="center"/>
    </xf>
    <xf numFmtId="0" fontId="3" fillId="41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13" borderId="17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Book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5"/>
  <sheetViews>
    <sheetView zoomScale="93" zoomScaleNormal="93" zoomScalePageLayoutView="0" workbookViewId="0" topLeftCell="A157">
      <selection activeCell="H174" sqref="H174"/>
    </sheetView>
  </sheetViews>
  <sheetFormatPr defaultColWidth="9.140625" defaultRowHeight="12.75"/>
  <cols>
    <col min="1" max="1" width="2.28125" style="92" customWidth="1"/>
    <col min="2" max="2" width="23.00390625" style="91" customWidth="1"/>
    <col min="3" max="3" width="9.57421875" style="1" customWidth="1"/>
    <col min="4" max="4" width="8.421875" style="2" customWidth="1"/>
    <col min="5" max="5" width="9.28125" style="2" customWidth="1"/>
    <col min="6" max="6" width="9.7109375" style="2" customWidth="1"/>
    <col min="7" max="8" width="9.57421875" style="2" customWidth="1"/>
    <col min="9" max="9" width="9.140625" style="2" customWidth="1"/>
    <col min="10" max="10" width="9.421875" style="2" customWidth="1"/>
    <col min="11" max="11" width="9.7109375" style="2" customWidth="1"/>
    <col min="12" max="12" width="9.00390625" style="2" customWidth="1"/>
    <col min="13" max="13" width="10.00390625" style="2" customWidth="1"/>
    <col min="14" max="15" width="8.140625" style="2" customWidth="1"/>
    <col min="16" max="16" width="9.57421875" style="2" customWidth="1"/>
    <col min="17" max="17" width="9.140625" style="2" customWidth="1"/>
    <col min="18" max="18" width="9.8515625" style="2" customWidth="1"/>
    <col min="19" max="19" width="10.00390625" style="2" customWidth="1"/>
    <col min="20" max="20" width="10.00390625" style="90" customWidth="1"/>
    <col min="21" max="21" width="10.421875" style="1" customWidth="1"/>
    <col min="22" max="23" width="10.421875" style="2" customWidth="1"/>
    <col min="24" max="16384" width="9.140625" style="1" customWidth="1"/>
  </cols>
  <sheetData>
    <row r="1" spans="1:23" ht="21.75" customHeight="1">
      <c r="A1" s="199" t="s">
        <v>108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</row>
    <row r="2" spans="1:23" ht="12" customHeight="1">
      <c r="A2" s="200" t="s">
        <v>101</v>
      </c>
      <c r="B2" s="201"/>
      <c r="C2" s="182"/>
      <c r="D2" s="206" t="s">
        <v>93</v>
      </c>
      <c r="E2" s="207"/>
      <c r="F2" s="207"/>
      <c r="G2" s="207"/>
      <c r="H2" s="208"/>
      <c r="I2" s="209" t="s">
        <v>92</v>
      </c>
      <c r="J2" s="210"/>
      <c r="K2" s="210"/>
      <c r="L2" s="210"/>
      <c r="M2" s="210"/>
      <c r="N2" s="211" t="s">
        <v>107</v>
      </c>
      <c r="O2" s="212"/>
      <c r="P2" s="212"/>
      <c r="Q2" s="212"/>
      <c r="R2" s="212"/>
      <c r="S2" s="213" t="s">
        <v>100</v>
      </c>
      <c r="T2" s="213"/>
      <c r="U2" s="213"/>
      <c r="V2" s="213"/>
      <c r="W2" s="214"/>
    </row>
    <row r="3" spans="1:23" ht="12" customHeight="1">
      <c r="A3" s="202"/>
      <c r="B3" s="203"/>
      <c r="C3" s="181" t="s">
        <v>99</v>
      </c>
      <c r="D3" s="180" t="s">
        <v>98</v>
      </c>
      <c r="E3" s="180" t="s">
        <v>97</v>
      </c>
      <c r="F3" s="180" t="s">
        <v>89</v>
      </c>
      <c r="G3" s="180"/>
      <c r="H3" s="180" t="s">
        <v>95</v>
      </c>
      <c r="I3" s="178" t="s">
        <v>98</v>
      </c>
      <c r="J3" s="178" t="s">
        <v>97</v>
      </c>
      <c r="K3" s="178" t="s">
        <v>89</v>
      </c>
      <c r="L3" s="179"/>
      <c r="M3" s="178" t="s">
        <v>95</v>
      </c>
      <c r="N3" s="176" t="s">
        <v>98</v>
      </c>
      <c r="O3" s="176" t="s">
        <v>97</v>
      </c>
      <c r="P3" s="176" t="s">
        <v>89</v>
      </c>
      <c r="Q3" s="177"/>
      <c r="R3" s="176" t="s">
        <v>95</v>
      </c>
      <c r="S3" s="166" t="s">
        <v>98</v>
      </c>
      <c r="T3" s="175" t="s">
        <v>97</v>
      </c>
      <c r="U3" s="175" t="s">
        <v>89</v>
      </c>
      <c r="V3" s="175" t="s">
        <v>96</v>
      </c>
      <c r="W3" s="175" t="s">
        <v>95</v>
      </c>
    </row>
    <row r="4" spans="1:23" ht="12" customHeight="1">
      <c r="A4" s="202"/>
      <c r="B4" s="203"/>
      <c r="C4" s="174" t="s">
        <v>94</v>
      </c>
      <c r="D4" s="173" t="s">
        <v>91</v>
      </c>
      <c r="E4" s="173" t="s">
        <v>93</v>
      </c>
      <c r="F4" s="173" t="s">
        <v>93</v>
      </c>
      <c r="G4" s="173" t="s">
        <v>89</v>
      </c>
      <c r="H4" s="173" t="s">
        <v>88</v>
      </c>
      <c r="I4" s="172" t="s">
        <v>91</v>
      </c>
      <c r="J4" s="172" t="s">
        <v>92</v>
      </c>
      <c r="K4" s="172" t="s">
        <v>92</v>
      </c>
      <c r="L4" s="172" t="s">
        <v>89</v>
      </c>
      <c r="M4" s="172" t="s">
        <v>88</v>
      </c>
      <c r="N4" s="171" t="s">
        <v>91</v>
      </c>
      <c r="O4" s="171" t="s">
        <v>107</v>
      </c>
      <c r="P4" s="171" t="s">
        <v>107</v>
      </c>
      <c r="Q4" s="171" t="s">
        <v>89</v>
      </c>
      <c r="R4" s="171" t="s">
        <v>88</v>
      </c>
      <c r="S4" s="166" t="s">
        <v>91</v>
      </c>
      <c r="T4" s="166" t="s">
        <v>90</v>
      </c>
      <c r="U4" s="166" t="s">
        <v>90</v>
      </c>
      <c r="V4" s="166" t="s">
        <v>89</v>
      </c>
      <c r="W4" s="166" t="s">
        <v>88</v>
      </c>
    </row>
    <row r="5" spans="1:23" ht="12" customHeight="1">
      <c r="A5" s="204"/>
      <c r="B5" s="205"/>
      <c r="C5" s="170" t="s">
        <v>87</v>
      </c>
      <c r="D5" s="169" t="s">
        <v>3</v>
      </c>
      <c r="E5" s="169" t="s">
        <v>3</v>
      </c>
      <c r="F5" s="169" t="s">
        <v>3</v>
      </c>
      <c r="G5" s="169" t="s">
        <v>85</v>
      </c>
      <c r="H5" s="169" t="s">
        <v>84</v>
      </c>
      <c r="I5" s="168" t="s">
        <v>3</v>
      </c>
      <c r="J5" s="168" t="s">
        <v>3</v>
      </c>
      <c r="K5" s="168" t="s">
        <v>3</v>
      </c>
      <c r="L5" s="168" t="s">
        <v>85</v>
      </c>
      <c r="M5" s="168" t="s">
        <v>84</v>
      </c>
      <c r="N5" s="167" t="s">
        <v>3</v>
      </c>
      <c r="O5" s="167" t="s">
        <v>3</v>
      </c>
      <c r="P5" s="167" t="s">
        <v>3</v>
      </c>
      <c r="Q5" s="167" t="s">
        <v>85</v>
      </c>
      <c r="R5" s="167" t="s">
        <v>84</v>
      </c>
      <c r="S5" s="166" t="s">
        <v>3</v>
      </c>
      <c r="T5" s="166" t="s">
        <v>106</v>
      </c>
      <c r="U5" s="166" t="s">
        <v>106</v>
      </c>
      <c r="V5" s="165" t="s">
        <v>85</v>
      </c>
      <c r="W5" s="165" t="s">
        <v>84</v>
      </c>
    </row>
    <row r="6" spans="1:23" ht="10.5">
      <c r="A6" s="164" t="s">
        <v>83</v>
      </c>
      <c r="B6" s="163"/>
      <c r="C6" s="115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24"/>
      <c r="U6" s="115"/>
      <c r="V6" s="131"/>
      <c r="W6" s="131"/>
    </row>
    <row r="7" spans="1:24" ht="10.5">
      <c r="A7" s="109"/>
      <c r="B7" s="161" t="s">
        <v>22</v>
      </c>
      <c r="C7" s="135" t="s">
        <v>1</v>
      </c>
      <c r="D7" s="113">
        <v>733</v>
      </c>
      <c r="E7" s="113">
        <v>1306</v>
      </c>
      <c r="F7" s="110">
        <f>E7/18</f>
        <v>72.55555555555556</v>
      </c>
      <c r="G7" s="110">
        <v>0</v>
      </c>
      <c r="H7" s="110">
        <f>SUM(F7,G8)</f>
        <v>173.72222222222223</v>
      </c>
      <c r="I7" s="113">
        <v>1593</v>
      </c>
      <c r="J7" s="113">
        <v>1886</v>
      </c>
      <c r="K7" s="110">
        <f>J7/18</f>
        <v>104.77777777777777</v>
      </c>
      <c r="L7" s="110">
        <v>0</v>
      </c>
      <c r="M7" s="110">
        <f>SUM(K7,L8)</f>
        <v>198.77777777777777</v>
      </c>
      <c r="N7" s="113">
        <v>537</v>
      </c>
      <c r="O7" s="113">
        <v>1055</v>
      </c>
      <c r="P7" s="110">
        <f>O7/18</f>
        <v>58.611111111111114</v>
      </c>
      <c r="Q7" s="110">
        <v>0</v>
      </c>
      <c r="R7" s="110">
        <f>SUM(P7,Q8)</f>
        <v>77.19444444444444</v>
      </c>
      <c r="S7" s="113">
        <f>SUM(D7,I7,N7)</f>
        <v>2863</v>
      </c>
      <c r="T7" s="112">
        <f>SUM(E7,J7,O7)</f>
        <v>4247</v>
      </c>
      <c r="U7" s="111">
        <f>T7/36</f>
        <v>117.97222222222223</v>
      </c>
      <c r="V7" s="110">
        <v>0</v>
      </c>
      <c r="W7" s="110">
        <f>SUM(U7,V8)</f>
        <v>224.84722222222223</v>
      </c>
      <c r="X7" s="162"/>
    </row>
    <row r="8" spans="1:23" ht="10.5">
      <c r="A8" s="109"/>
      <c r="B8" s="161"/>
      <c r="C8" s="134" t="s">
        <v>0</v>
      </c>
      <c r="D8" s="104">
        <v>424</v>
      </c>
      <c r="E8" s="104">
        <v>1214</v>
      </c>
      <c r="F8" s="102">
        <f>E8/12</f>
        <v>101.16666666666667</v>
      </c>
      <c r="G8" s="102">
        <f>F8*1</f>
        <v>101.16666666666667</v>
      </c>
      <c r="H8" s="102">
        <v>0</v>
      </c>
      <c r="I8" s="104">
        <v>346</v>
      </c>
      <c r="J8" s="104">
        <v>1128</v>
      </c>
      <c r="K8" s="102">
        <f>J8/12</f>
        <v>94</v>
      </c>
      <c r="L8" s="102">
        <f>K8*1</f>
        <v>94</v>
      </c>
      <c r="M8" s="102">
        <v>0</v>
      </c>
      <c r="N8" s="104">
        <v>79</v>
      </c>
      <c r="O8" s="104">
        <v>223</v>
      </c>
      <c r="P8" s="102">
        <f>O8/12</f>
        <v>18.583333333333332</v>
      </c>
      <c r="Q8" s="102">
        <f>P8*1</f>
        <v>18.583333333333332</v>
      </c>
      <c r="R8" s="102">
        <v>0</v>
      </c>
      <c r="S8" s="104">
        <f>SUM(D8,I8,N8)</f>
        <v>849</v>
      </c>
      <c r="T8" s="104">
        <f>SUM(E8,J8,O8)</f>
        <v>2565</v>
      </c>
      <c r="U8" s="103">
        <f>T8/24</f>
        <v>106.875</v>
      </c>
      <c r="V8" s="102">
        <f>U8*1</f>
        <v>106.875</v>
      </c>
      <c r="W8" s="102">
        <v>0</v>
      </c>
    </row>
    <row r="9" spans="1:23" s="65" customFormat="1" ht="12" customHeight="1">
      <c r="A9" s="183" t="s">
        <v>3</v>
      </c>
      <c r="B9" s="184"/>
      <c r="C9" s="160" t="s">
        <v>1</v>
      </c>
      <c r="D9" s="159">
        <f>SUM(D7)</f>
        <v>733</v>
      </c>
      <c r="E9" s="159">
        <f>SUM(E7)</f>
        <v>1306</v>
      </c>
      <c r="F9" s="95">
        <f>E9/18</f>
        <v>72.55555555555556</v>
      </c>
      <c r="G9" s="95">
        <v>0</v>
      </c>
      <c r="H9" s="95">
        <f>SUM(F9,G10)</f>
        <v>173.72222222222223</v>
      </c>
      <c r="I9" s="159">
        <v>1593</v>
      </c>
      <c r="J9" s="159">
        <v>1886</v>
      </c>
      <c r="K9" s="95">
        <f>J9/18</f>
        <v>104.77777777777777</v>
      </c>
      <c r="L9" s="95">
        <v>0</v>
      </c>
      <c r="M9" s="95">
        <f>SUM(K9,L10)</f>
        <v>198.77777777777777</v>
      </c>
      <c r="N9" s="159">
        <v>537</v>
      </c>
      <c r="O9" s="159">
        <v>1055</v>
      </c>
      <c r="P9" s="95">
        <f>O9/18</f>
        <v>58.611111111111114</v>
      </c>
      <c r="Q9" s="95">
        <v>0</v>
      </c>
      <c r="R9" s="95">
        <f>SUM(P9,Q10)</f>
        <v>77.19444444444444</v>
      </c>
      <c r="S9" s="95">
        <f>SUM(S7)</f>
        <v>2863</v>
      </c>
      <c r="T9" s="95">
        <f>SUM(T7)</f>
        <v>4247</v>
      </c>
      <c r="U9" s="96">
        <f>T9/36</f>
        <v>117.97222222222223</v>
      </c>
      <c r="V9" s="95">
        <v>0</v>
      </c>
      <c r="W9" s="95">
        <f>SUM(U9,V10)</f>
        <v>224.84722222222223</v>
      </c>
    </row>
    <row r="10" spans="1:23" s="65" customFormat="1" ht="12" customHeight="1">
      <c r="A10" s="183"/>
      <c r="B10" s="184"/>
      <c r="C10" s="160" t="s">
        <v>0</v>
      </c>
      <c r="D10" s="159">
        <f>SUM(D8)</f>
        <v>424</v>
      </c>
      <c r="E10" s="159">
        <f>SUM(E8)</f>
        <v>1214</v>
      </c>
      <c r="F10" s="95">
        <f>E10/12</f>
        <v>101.16666666666667</v>
      </c>
      <c r="G10" s="95">
        <f>F10*1</f>
        <v>101.16666666666667</v>
      </c>
      <c r="H10" s="95">
        <v>0</v>
      </c>
      <c r="I10" s="159">
        <v>346</v>
      </c>
      <c r="J10" s="159">
        <v>1128</v>
      </c>
      <c r="K10" s="95">
        <f>J10/12</f>
        <v>94</v>
      </c>
      <c r="L10" s="95">
        <f>K10*1</f>
        <v>94</v>
      </c>
      <c r="M10" s="95">
        <v>0</v>
      </c>
      <c r="N10" s="159">
        <v>79</v>
      </c>
      <c r="O10" s="159">
        <v>223</v>
      </c>
      <c r="P10" s="95">
        <f>O10/12</f>
        <v>18.583333333333332</v>
      </c>
      <c r="Q10" s="95">
        <f>P10*1</f>
        <v>18.583333333333332</v>
      </c>
      <c r="R10" s="95">
        <v>0</v>
      </c>
      <c r="S10" s="95">
        <f>SUM(S8)</f>
        <v>849</v>
      </c>
      <c r="T10" s="95">
        <f>SUM(T8)</f>
        <v>2565</v>
      </c>
      <c r="U10" s="96">
        <f>T10/24</f>
        <v>106.875</v>
      </c>
      <c r="V10" s="95">
        <f>U10*1</f>
        <v>106.875</v>
      </c>
      <c r="W10" s="95">
        <v>0</v>
      </c>
    </row>
    <row r="11" spans="1:23" ht="10.5">
      <c r="A11" s="116" t="s">
        <v>82</v>
      </c>
      <c r="B11" s="108"/>
      <c r="C11" s="115"/>
      <c r="D11" s="113"/>
      <c r="E11" s="113"/>
      <c r="F11" s="110"/>
      <c r="G11" s="110"/>
      <c r="H11" s="110"/>
      <c r="I11" s="113"/>
      <c r="J11" s="113"/>
      <c r="K11" s="110"/>
      <c r="L11" s="110"/>
      <c r="M11" s="110"/>
      <c r="N11" s="113"/>
      <c r="O11" s="113"/>
      <c r="P11" s="110"/>
      <c r="Q11" s="110"/>
      <c r="R11" s="110"/>
      <c r="S11" s="110"/>
      <c r="T11" s="112"/>
      <c r="U11" s="111"/>
      <c r="V11" s="110"/>
      <c r="W11" s="110"/>
    </row>
    <row r="12" spans="1:23" ht="10.5">
      <c r="A12" s="109" t="s">
        <v>10</v>
      </c>
      <c r="B12" s="108" t="s">
        <v>81</v>
      </c>
      <c r="C12" s="135" t="s">
        <v>1</v>
      </c>
      <c r="D12" s="113">
        <v>276</v>
      </c>
      <c r="E12" s="113">
        <v>828</v>
      </c>
      <c r="F12" s="110">
        <f>E12/18</f>
        <v>46</v>
      </c>
      <c r="G12" s="110">
        <v>0</v>
      </c>
      <c r="H12" s="110">
        <f>SUM(F12,G13)</f>
        <v>46</v>
      </c>
      <c r="I12" s="113">
        <v>376</v>
      </c>
      <c r="J12" s="113">
        <v>1128</v>
      </c>
      <c r="K12" s="110">
        <f>J12/18</f>
        <v>62.666666666666664</v>
      </c>
      <c r="L12" s="110">
        <v>0</v>
      </c>
      <c r="M12" s="110">
        <f>SUM(K12,L13)</f>
        <v>62.666666666666664</v>
      </c>
      <c r="N12" s="113">
        <v>171</v>
      </c>
      <c r="O12" s="113">
        <v>523</v>
      </c>
      <c r="P12" s="110">
        <f>O12/18</f>
        <v>29.055555555555557</v>
      </c>
      <c r="Q12" s="110">
        <v>0</v>
      </c>
      <c r="R12" s="110">
        <f>SUM(P12,Q13)</f>
        <v>29.055555555555557</v>
      </c>
      <c r="S12" s="113">
        <f aca="true" t="shared" si="0" ref="S12:S35">SUM(D12,I12,N12)</f>
        <v>823</v>
      </c>
      <c r="T12" s="112">
        <f aca="true" t="shared" si="1" ref="T12:T35">SUM(E12,J12,O12)</f>
        <v>2479</v>
      </c>
      <c r="U12" s="111">
        <f>T12/36</f>
        <v>68.86111111111111</v>
      </c>
      <c r="V12" s="110">
        <v>0</v>
      </c>
      <c r="W12" s="110">
        <f>SUM(U12,V13)</f>
        <v>68.86111111111111</v>
      </c>
    </row>
    <row r="13" spans="1:23" ht="10.5">
      <c r="A13" s="109"/>
      <c r="B13" s="108"/>
      <c r="C13" s="137" t="s">
        <v>0</v>
      </c>
      <c r="D13" s="105">
        <v>0</v>
      </c>
      <c r="E13" s="105">
        <v>0</v>
      </c>
      <c r="F13" s="157">
        <v>0</v>
      </c>
      <c r="G13" s="102">
        <f>F13*1.8</f>
        <v>0</v>
      </c>
      <c r="H13" s="157">
        <v>0</v>
      </c>
      <c r="I13" s="105">
        <v>0</v>
      </c>
      <c r="J13" s="105">
        <v>0</v>
      </c>
      <c r="K13" s="102">
        <f>J13/12</f>
        <v>0</v>
      </c>
      <c r="L13" s="102">
        <f>K13*1.8</f>
        <v>0</v>
      </c>
      <c r="M13" s="102">
        <v>0</v>
      </c>
      <c r="N13" s="105"/>
      <c r="O13" s="105">
        <v>0</v>
      </c>
      <c r="P13" s="102">
        <f>O13/12</f>
        <v>0</v>
      </c>
      <c r="Q13" s="102">
        <f>P13*1.8</f>
        <v>0</v>
      </c>
      <c r="R13" s="102">
        <v>0</v>
      </c>
      <c r="S13" s="104">
        <f t="shared" si="0"/>
        <v>0</v>
      </c>
      <c r="T13" s="104">
        <f t="shared" si="1"/>
        <v>0</v>
      </c>
      <c r="U13" s="103">
        <f>T13/24</f>
        <v>0</v>
      </c>
      <c r="V13" s="102">
        <f>U13*1.8</f>
        <v>0</v>
      </c>
      <c r="W13" s="102">
        <v>0</v>
      </c>
    </row>
    <row r="14" spans="1:23" ht="10.5">
      <c r="A14" s="109" t="s">
        <v>8</v>
      </c>
      <c r="B14" s="108" t="s">
        <v>80</v>
      </c>
      <c r="C14" s="135" t="s">
        <v>1</v>
      </c>
      <c r="D14" s="113">
        <v>1866</v>
      </c>
      <c r="E14" s="113">
        <v>4343</v>
      </c>
      <c r="F14" s="110">
        <f>E14/18</f>
        <v>241.27777777777777</v>
      </c>
      <c r="G14" s="110">
        <v>0</v>
      </c>
      <c r="H14" s="110">
        <f>SUM(F14,G15)</f>
        <v>241.27777777777777</v>
      </c>
      <c r="I14" s="113">
        <v>1482</v>
      </c>
      <c r="J14" s="113">
        <v>3555</v>
      </c>
      <c r="K14" s="110">
        <f>J14/18</f>
        <v>197.5</v>
      </c>
      <c r="L14" s="110">
        <v>0</v>
      </c>
      <c r="M14" s="110">
        <f>SUM(K14,L15)</f>
        <v>197.5</v>
      </c>
      <c r="N14" s="113">
        <v>942</v>
      </c>
      <c r="O14" s="113">
        <v>2011</v>
      </c>
      <c r="P14" s="110">
        <f>O14/18</f>
        <v>111.72222222222223</v>
      </c>
      <c r="Q14" s="110">
        <v>0</v>
      </c>
      <c r="R14" s="110">
        <f>SUM(P14,Q15)</f>
        <v>111.72222222222223</v>
      </c>
      <c r="S14" s="113">
        <f t="shared" si="0"/>
        <v>4290</v>
      </c>
      <c r="T14" s="112">
        <f t="shared" si="1"/>
        <v>9909</v>
      </c>
      <c r="U14" s="111">
        <f>T14/36</f>
        <v>275.25</v>
      </c>
      <c r="V14" s="110">
        <v>0</v>
      </c>
      <c r="W14" s="110">
        <f>SUM(U14,V15)</f>
        <v>275.25</v>
      </c>
    </row>
    <row r="15" spans="1:23" ht="10.5">
      <c r="A15" s="109"/>
      <c r="B15" s="108"/>
      <c r="C15" s="137" t="s">
        <v>0</v>
      </c>
      <c r="D15" s="105">
        <v>0</v>
      </c>
      <c r="E15" s="105">
        <v>0</v>
      </c>
      <c r="F15" s="157">
        <v>0</v>
      </c>
      <c r="G15" s="102">
        <f>F15*1.8</f>
        <v>0</v>
      </c>
      <c r="H15" s="157">
        <v>0</v>
      </c>
      <c r="I15" s="105">
        <v>0</v>
      </c>
      <c r="J15" s="105">
        <v>0</v>
      </c>
      <c r="K15" s="102">
        <f>J15/12</f>
        <v>0</v>
      </c>
      <c r="L15" s="102">
        <f>K15*1.8</f>
        <v>0</v>
      </c>
      <c r="M15" s="102">
        <v>0</v>
      </c>
      <c r="N15" s="105"/>
      <c r="O15" s="105">
        <v>0</v>
      </c>
      <c r="P15" s="102">
        <f>O15/12</f>
        <v>0</v>
      </c>
      <c r="Q15" s="102">
        <f>P15*1.8</f>
        <v>0</v>
      </c>
      <c r="R15" s="102">
        <v>0</v>
      </c>
      <c r="S15" s="104">
        <f t="shared" si="0"/>
        <v>0</v>
      </c>
      <c r="T15" s="104">
        <f t="shared" si="1"/>
        <v>0</v>
      </c>
      <c r="U15" s="103">
        <f>T15/24</f>
        <v>0</v>
      </c>
      <c r="V15" s="102">
        <f>U15*1.8</f>
        <v>0</v>
      </c>
      <c r="W15" s="102">
        <v>0</v>
      </c>
    </row>
    <row r="16" spans="1:23" ht="10.5">
      <c r="A16" s="109" t="s">
        <v>6</v>
      </c>
      <c r="B16" s="108" t="s">
        <v>79</v>
      </c>
      <c r="C16" s="135" t="s">
        <v>1</v>
      </c>
      <c r="D16" s="113">
        <v>0</v>
      </c>
      <c r="E16" s="113">
        <v>0</v>
      </c>
      <c r="F16" s="110">
        <f>E16/18</f>
        <v>0</v>
      </c>
      <c r="G16" s="110">
        <v>0</v>
      </c>
      <c r="H16" s="110">
        <f>SUM(F16,G17)</f>
        <v>0</v>
      </c>
      <c r="I16" s="113">
        <v>0</v>
      </c>
      <c r="J16" s="113">
        <v>0</v>
      </c>
      <c r="K16" s="110">
        <f>J16/18</f>
        <v>0</v>
      </c>
      <c r="L16" s="110">
        <v>0</v>
      </c>
      <c r="M16" s="110">
        <f>SUM(K16,L17)</f>
        <v>0</v>
      </c>
      <c r="N16" s="113">
        <v>0</v>
      </c>
      <c r="O16" s="113">
        <v>0</v>
      </c>
      <c r="P16" s="110">
        <f>O16/18</f>
        <v>0</v>
      </c>
      <c r="Q16" s="110">
        <v>0</v>
      </c>
      <c r="R16" s="110">
        <f>SUM(P16,Q17)</f>
        <v>0</v>
      </c>
      <c r="S16" s="113">
        <f t="shared" si="0"/>
        <v>0</v>
      </c>
      <c r="T16" s="112">
        <f t="shared" si="1"/>
        <v>0</v>
      </c>
      <c r="U16" s="111">
        <f>T16/36</f>
        <v>0</v>
      </c>
      <c r="V16" s="110">
        <v>0</v>
      </c>
      <c r="W16" s="110">
        <f>SUM(U16,V17)</f>
        <v>0</v>
      </c>
    </row>
    <row r="17" spans="1:23" ht="10.5">
      <c r="A17" s="109"/>
      <c r="B17" s="108"/>
      <c r="C17" s="134" t="s">
        <v>0</v>
      </c>
      <c r="D17" s="104">
        <v>0</v>
      </c>
      <c r="E17" s="104">
        <v>0</v>
      </c>
      <c r="F17" s="102">
        <v>0</v>
      </c>
      <c r="G17" s="102">
        <f>F17*1.8</f>
        <v>0</v>
      </c>
      <c r="H17" s="102">
        <v>0</v>
      </c>
      <c r="I17" s="104">
        <v>0</v>
      </c>
      <c r="J17" s="104">
        <v>0</v>
      </c>
      <c r="K17" s="102">
        <f>J17/12</f>
        <v>0</v>
      </c>
      <c r="L17" s="102">
        <f>K17*1.8</f>
        <v>0</v>
      </c>
      <c r="M17" s="102">
        <v>0</v>
      </c>
      <c r="N17" s="104">
        <v>0</v>
      </c>
      <c r="O17" s="104">
        <v>0</v>
      </c>
      <c r="P17" s="102">
        <f>O17/12</f>
        <v>0</v>
      </c>
      <c r="Q17" s="102">
        <f>P17*1.8</f>
        <v>0</v>
      </c>
      <c r="R17" s="102">
        <v>0</v>
      </c>
      <c r="S17" s="104">
        <f t="shared" si="0"/>
        <v>0</v>
      </c>
      <c r="T17" s="104">
        <f t="shared" si="1"/>
        <v>0</v>
      </c>
      <c r="U17" s="103">
        <f>T17/24</f>
        <v>0</v>
      </c>
      <c r="V17" s="102">
        <f>U17*1.8</f>
        <v>0</v>
      </c>
      <c r="W17" s="102">
        <v>0</v>
      </c>
    </row>
    <row r="18" spans="1:23" ht="10.5">
      <c r="A18" s="109" t="s">
        <v>35</v>
      </c>
      <c r="B18" s="108" t="s">
        <v>78</v>
      </c>
      <c r="C18" s="135" t="s">
        <v>1</v>
      </c>
      <c r="D18" s="113">
        <v>0</v>
      </c>
      <c r="E18" s="113">
        <v>0</v>
      </c>
      <c r="F18" s="110">
        <f>E18/18</f>
        <v>0</v>
      </c>
      <c r="G18" s="110">
        <v>0</v>
      </c>
      <c r="H18" s="110">
        <f>SUM(F18,G19)</f>
        <v>0</v>
      </c>
      <c r="I18" s="113">
        <v>54</v>
      </c>
      <c r="J18" s="113">
        <v>162</v>
      </c>
      <c r="K18" s="110">
        <f>J18/18</f>
        <v>9</v>
      </c>
      <c r="L18" s="110">
        <v>0</v>
      </c>
      <c r="M18" s="110">
        <f>SUM(K18,L19)</f>
        <v>9</v>
      </c>
      <c r="N18" s="113">
        <v>0</v>
      </c>
      <c r="O18" s="113">
        <v>0</v>
      </c>
      <c r="P18" s="110">
        <f>O18/18</f>
        <v>0</v>
      </c>
      <c r="Q18" s="110">
        <v>0</v>
      </c>
      <c r="R18" s="110">
        <f>SUM(P18,Q19)</f>
        <v>0</v>
      </c>
      <c r="S18" s="113">
        <f t="shared" si="0"/>
        <v>54</v>
      </c>
      <c r="T18" s="112">
        <f t="shared" si="1"/>
        <v>162</v>
      </c>
      <c r="U18" s="111">
        <f>T18/36</f>
        <v>4.5</v>
      </c>
      <c r="V18" s="110">
        <v>0</v>
      </c>
      <c r="W18" s="110">
        <f>SUM(U18,V19)</f>
        <v>4.5</v>
      </c>
    </row>
    <row r="19" spans="1:23" ht="10.5">
      <c r="A19" s="109"/>
      <c r="B19" s="108"/>
      <c r="C19" s="137" t="s">
        <v>0</v>
      </c>
      <c r="D19" s="105">
        <v>0</v>
      </c>
      <c r="E19" s="105">
        <v>0</v>
      </c>
      <c r="F19" s="157">
        <v>0</v>
      </c>
      <c r="G19" s="102">
        <f>F19*1.8</f>
        <v>0</v>
      </c>
      <c r="H19" s="157"/>
      <c r="I19" s="105"/>
      <c r="J19" s="105"/>
      <c r="K19" s="102">
        <f>J19/12</f>
        <v>0</v>
      </c>
      <c r="L19" s="102">
        <f>K19*1.8</f>
        <v>0</v>
      </c>
      <c r="M19" s="102">
        <v>0</v>
      </c>
      <c r="N19" s="105"/>
      <c r="O19" s="105">
        <v>0</v>
      </c>
      <c r="P19" s="102">
        <f>O19/12</f>
        <v>0</v>
      </c>
      <c r="Q19" s="102">
        <f>P19*1.8</f>
        <v>0</v>
      </c>
      <c r="R19" s="102">
        <v>0</v>
      </c>
      <c r="S19" s="104">
        <f t="shared" si="0"/>
        <v>0</v>
      </c>
      <c r="T19" s="104">
        <f t="shared" si="1"/>
        <v>0</v>
      </c>
      <c r="U19" s="103">
        <f>T19/24</f>
        <v>0</v>
      </c>
      <c r="V19" s="102">
        <f>U19*1.8</f>
        <v>0</v>
      </c>
      <c r="W19" s="102">
        <v>0</v>
      </c>
    </row>
    <row r="20" spans="1:23" ht="10.5">
      <c r="A20" s="109" t="s">
        <v>33</v>
      </c>
      <c r="B20" s="108" t="s">
        <v>77</v>
      </c>
      <c r="C20" s="135" t="s">
        <v>1</v>
      </c>
      <c r="D20" s="113">
        <v>5369</v>
      </c>
      <c r="E20" s="113">
        <v>16080</v>
      </c>
      <c r="F20" s="110">
        <f>E20/18</f>
        <v>893.3333333333334</v>
      </c>
      <c r="G20" s="158">
        <v>0</v>
      </c>
      <c r="H20" s="110">
        <f>SUM(F20,G21)</f>
        <v>893.3333333333334</v>
      </c>
      <c r="I20" s="113">
        <v>4678</v>
      </c>
      <c r="J20" s="113">
        <v>13936</v>
      </c>
      <c r="K20" s="110">
        <f>J20/18</f>
        <v>774.2222222222222</v>
      </c>
      <c r="L20" s="110">
        <v>0</v>
      </c>
      <c r="M20" s="110">
        <f>SUM(K20,L21)</f>
        <v>1100.322222222222</v>
      </c>
      <c r="N20" s="113">
        <v>1907</v>
      </c>
      <c r="O20" s="113">
        <v>5622</v>
      </c>
      <c r="P20" s="110">
        <f>O20/18</f>
        <v>312.3333333333333</v>
      </c>
      <c r="Q20" s="110">
        <v>0</v>
      </c>
      <c r="R20" s="110">
        <f>SUM(P20,Q21)</f>
        <v>428.8833333333333</v>
      </c>
      <c r="S20" s="113">
        <f t="shared" si="0"/>
        <v>11954</v>
      </c>
      <c r="T20" s="112">
        <f t="shared" si="1"/>
        <v>35638</v>
      </c>
      <c r="U20" s="111">
        <f>T20/36</f>
        <v>989.9444444444445</v>
      </c>
      <c r="V20" s="110">
        <v>0</v>
      </c>
      <c r="W20" s="110">
        <f>SUM(U20,V21)</f>
        <v>1211.2694444444444</v>
      </c>
    </row>
    <row r="21" spans="1:23" ht="10.5">
      <c r="A21" s="109"/>
      <c r="B21" s="108"/>
      <c r="C21" s="134" t="s">
        <v>0</v>
      </c>
      <c r="D21" s="104">
        <v>0</v>
      </c>
      <c r="E21" s="104">
        <v>0</v>
      </c>
      <c r="F21" s="102">
        <v>0</v>
      </c>
      <c r="G21" s="102">
        <f>F21*1.8</f>
        <v>0</v>
      </c>
      <c r="H21" s="102">
        <v>0</v>
      </c>
      <c r="I21" s="104">
        <v>1050</v>
      </c>
      <c r="J21" s="104">
        <v>2174</v>
      </c>
      <c r="K21" s="102">
        <f>J21/12</f>
        <v>181.16666666666666</v>
      </c>
      <c r="L21" s="102">
        <f>K21*1.8</f>
        <v>326.09999999999997</v>
      </c>
      <c r="M21" s="102">
        <v>0</v>
      </c>
      <c r="N21" s="104">
        <v>377</v>
      </c>
      <c r="O21" s="104">
        <v>777</v>
      </c>
      <c r="P21" s="102">
        <f>O21/12</f>
        <v>64.75</v>
      </c>
      <c r="Q21" s="102">
        <f>P21*1.8</f>
        <v>116.55</v>
      </c>
      <c r="R21" s="102">
        <v>0</v>
      </c>
      <c r="S21" s="104">
        <f t="shared" si="0"/>
        <v>1427</v>
      </c>
      <c r="T21" s="104">
        <f t="shared" si="1"/>
        <v>2951</v>
      </c>
      <c r="U21" s="103">
        <f>T21/24</f>
        <v>122.95833333333333</v>
      </c>
      <c r="V21" s="102">
        <f>U21*1.8</f>
        <v>221.325</v>
      </c>
      <c r="W21" s="102">
        <v>0</v>
      </c>
    </row>
    <row r="22" spans="1:23" ht="10.5">
      <c r="A22" s="109" t="s">
        <v>31</v>
      </c>
      <c r="B22" s="108" t="s">
        <v>76</v>
      </c>
      <c r="C22" s="135" t="s">
        <v>1</v>
      </c>
      <c r="D22" s="113">
        <v>34</v>
      </c>
      <c r="E22" s="113">
        <v>102</v>
      </c>
      <c r="F22" s="110">
        <f>E22/18</f>
        <v>5.666666666666667</v>
      </c>
      <c r="G22" s="110">
        <v>0</v>
      </c>
      <c r="H22" s="110">
        <f>SUM(F22,G23)</f>
        <v>5.666666666666667</v>
      </c>
      <c r="I22" s="113">
        <v>0</v>
      </c>
      <c r="J22" s="113">
        <v>0</v>
      </c>
      <c r="K22" s="110">
        <f>J22/18</f>
        <v>0</v>
      </c>
      <c r="L22" s="110">
        <v>0</v>
      </c>
      <c r="M22" s="110">
        <f>SUM(K22,L23)</f>
        <v>0</v>
      </c>
      <c r="N22" s="113">
        <v>0</v>
      </c>
      <c r="O22" s="113">
        <v>10</v>
      </c>
      <c r="P22" s="110">
        <f>O22/18</f>
        <v>0.5555555555555556</v>
      </c>
      <c r="Q22" s="110">
        <v>0</v>
      </c>
      <c r="R22" s="110">
        <f>SUM(P22,Q23)</f>
        <v>0.5555555555555556</v>
      </c>
      <c r="S22" s="113">
        <f t="shared" si="0"/>
        <v>34</v>
      </c>
      <c r="T22" s="112">
        <f t="shared" si="1"/>
        <v>112</v>
      </c>
      <c r="U22" s="111">
        <f>T22/36</f>
        <v>3.111111111111111</v>
      </c>
      <c r="V22" s="110">
        <v>0</v>
      </c>
      <c r="W22" s="110">
        <f>SUM(U22,V23)</f>
        <v>3.111111111111111</v>
      </c>
    </row>
    <row r="23" spans="1:23" ht="10.5">
      <c r="A23" s="109"/>
      <c r="B23" s="108"/>
      <c r="C23" s="137" t="s">
        <v>0</v>
      </c>
      <c r="D23" s="105">
        <v>0</v>
      </c>
      <c r="E23" s="105">
        <v>0</v>
      </c>
      <c r="F23" s="157">
        <v>0</v>
      </c>
      <c r="G23" s="102">
        <f>F23*1.8</f>
        <v>0</v>
      </c>
      <c r="H23" s="157">
        <v>0</v>
      </c>
      <c r="I23" s="105">
        <v>0</v>
      </c>
      <c r="J23" s="105">
        <v>0</v>
      </c>
      <c r="K23" s="102">
        <f>J23/12</f>
        <v>0</v>
      </c>
      <c r="L23" s="102">
        <f>K23*1.8</f>
        <v>0</v>
      </c>
      <c r="M23" s="102">
        <v>0</v>
      </c>
      <c r="N23" s="105">
        <v>0</v>
      </c>
      <c r="O23" s="105">
        <v>0</v>
      </c>
      <c r="P23" s="102">
        <f>O23/12</f>
        <v>0</v>
      </c>
      <c r="Q23" s="102">
        <f>P23*1.8</f>
        <v>0</v>
      </c>
      <c r="R23" s="102">
        <v>0</v>
      </c>
      <c r="S23" s="104">
        <f t="shared" si="0"/>
        <v>0</v>
      </c>
      <c r="T23" s="104">
        <f t="shared" si="1"/>
        <v>0</v>
      </c>
      <c r="U23" s="103">
        <f>T23/24</f>
        <v>0</v>
      </c>
      <c r="V23" s="102">
        <f>U23*1.8</f>
        <v>0</v>
      </c>
      <c r="W23" s="102">
        <v>0</v>
      </c>
    </row>
    <row r="24" spans="1:23" ht="10.5">
      <c r="A24" s="109" t="s">
        <v>29</v>
      </c>
      <c r="B24" s="108" t="s">
        <v>75</v>
      </c>
      <c r="C24" s="135" t="s">
        <v>1</v>
      </c>
      <c r="D24" s="113">
        <v>1979</v>
      </c>
      <c r="E24" s="113">
        <v>5780</v>
      </c>
      <c r="F24" s="110">
        <f>E24/18</f>
        <v>321.1111111111111</v>
      </c>
      <c r="G24" s="110">
        <v>0</v>
      </c>
      <c r="H24" s="110">
        <f>SUM(F24,G25)</f>
        <v>321.1111111111111</v>
      </c>
      <c r="I24" s="113">
        <v>900</v>
      </c>
      <c r="J24" s="113">
        <v>2542</v>
      </c>
      <c r="K24" s="110">
        <f>J24/18</f>
        <v>141.22222222222223</v>
      </c>
      <c r="L24" s="110">
        <v>0</v>
      </c>
      <c r="M24" s="110">
        <f>SUM(K24,L25)</f>
        <v>141.22222222222223</v>
      </c>
      <c r="N24" s="113">
        <v>340</v>
      </c>
      <c r="O24" s="113">
        <v>972</v>
      </c>
      <c r="P24" s="110">
        <f>O24/18</f>
        <v>54</v>
      </c>
      <c r="Q24" s="110">
        <v>0</v>
      </c>
      <c r="R24" s="110">
        <f>SUM(P24,Q25)</f>
        <v>54</v>
      </c>
      <c r="S24" s="113">
        <f t="shared" si="0"/>
        <v>3219</v>
      </c>
      <c r="T24" s="112">
        <f t="shared" si="1"/>
        <v>9294</v>
      </c>
      <c r="U24" s="111">
        <f>T24/36</f>
        <v>258.1666666666667</v>
      </c>
      <c r="V24" s="110">
        <v>0</v>
      </c>
      <c r="W24" s="110">
        <f>SUM(U24,V25)</f>
        <v>258.1666666666667</v>
      </c>
    </row>
    <row r="25" spans="1:23" ht="10.5">
      <c r="A25" s="109"/>
      <c r="B25" s="108"/>
      <c r="C25" s="134" t="s">
        <v>0</v>
      </c>
      <c r="D25" s="104">
        <v>0</v>
      </c>
      <c r="E25" s="104">
        <v>0</v>
      </c>
      <c r="F25" s="102">
        <v>0</v>
      </c>
      <c r="G25" s="102">
        <f>F25*1.8</f>
        <v>0</v>
      </c>
      <c r="H25" s="102">
        <v>0</v>
      </c>
      <c r="I25" s="104">
        <v>0</v>
      </c>
      <c r="J25" s="104">
        <v>0</v>
      </c>
      <c r="K25" s="102">
        <f>J25/12</f>
        <v>0</v>
      </c>
      <c r="L25" s="102">
        <f>K25*1.8</f>
        <v>0</v>
      </c>
      <c r="M25" s="102">
        <v>0</v>
      </c>
      <c r="N25" s="104">
        <v>0</v>
      </c>
      <c r="O25" s="104">
        <v>0</v>
      </c>
      <c r="P25" s="102">
        <f>O25/12</f>
        <v>0</v>
      </c>
      <c r="Q25" s="102">
        <f>P25*1.8</f>
        <v>0</v>
      </c>
      <c r="R25" s="102">
        <v>0</v>
      </c>
      <c r="S25" s="104">
        <f t="shared" si="0"/>
        <v>0</v>
      </c>
      <c r="T25" s="104">
        <f t="shared" si="1"/>
        <v>0</v>
      </c>
      <c r="U25" s="103">
        <f>T25/24</f>
        <v>0</v>
      </c>
      <c r="V25" s="102">
        <f>U25*1.8</f>
        <v>0</v>
      </c>
      <c r="W25" s="102">
        <v>0</v>
      </c>
    </row>
    <row r="26" spans="1:23" ht="10.5">
      <c r="A26" s="109" t="s">
        <v>27</v>
      </c>
      <c r="B26" s="108" t="s">
        <v>74</v>
      </c>
      <c r="C26" s="135" t="s">
        <v>1</v>
      </c>
      <c r="D26" s="113">
        <v>572</v>
      </c>
      <c r="E26" s="113">
        <v>1606</v>
      </c>
      <c r="F26" s="110">
        <f>E26/18</f>
        <v>89.22222222222223</v>
      </c>
      <c r="G26" s="110">
        <v>0</v>
      </c>
      <c r="H26" s="110">
        <f>SUM(F26,G27)</f>
        <v>89.22222222222223</v>
      </c>
      <c r="I26" s="113">
        <v>781</v>
      </c>
      <c r="J26" s="113">
        <v>2241</v>
      </c>
      <c r="K26" s="110">
        <f>J26/18</f>
        <v>124.5</v>
      </c>
      <c r="L26" s="110">
        <v>0</v>
      </c>
      <c r="M26" s="110">
        <f>SUM(K26,L27)</f>
        <v>132.6</v>
      </c>
      <c r="N26" s="113">
        <v>350</v>
      </c>
      <c r="O26" s="113">
        <v>892</v>
      </c>
      <c r="P26" s="110">
        <f>O26/18</f>
        <v>49.55555555555556</v>
      </c>
      <c r="Q26" s="110">
        <v>0</v>
      </c>
      <c r="R26" s="110">
        <f>SUM(P26,Q27)</f>
        <v>49.55555555555556</v>
      </c>
      <c r="S26" s="113">
        <f t="shared" si="0"/>
        <v>1703</v>
      </c>
      <c r="T26" s="112">
        <f t="shared" si="1"/>
        <v>4739</v>
      </c>
      <c r="U26" s="111">
        <f>T26/36</f>
        <v>131.63888888888889</v>
      </c>
      <c r="V26" s="110">
        <v>0</v>
      </c>
      <c r="W26" s="110">
        <f>SUM(U26,V27)</f>
        <v>135.6888888888889</v>
      </c>
    </row>
    <row r="27" spans="1:23" ht="10.5">
      <c r="A27" s="109"/>
      <c r="B27" s="108"/>
      <c r="C27" s="134" t="s">
        <v>0</v>
      </c>
      <c r="D27" s="104">
        <v>0</v>
      </c>
      <c r="E27" s="104">
        <v>0</v>
      </c>
      <c r="F27" s="102">
        <v>0</v>
      </c>
      <c r="G27" s="102">
        <f>F27*1.8</f>
        <v>0</v>
      </c>
      <c r="H27" s="102">
        <v>0</v>
      </c>
      <c r="I27" s="104">
        <v>18</v>
      </c>
      <c r="J27" s="104">
        <v>54</v>
      </c>
      <c r="K27" s="102">
        <f>J27/12</f>
        <v>4.5</v>
      </c>
      <c r="L27" s="102">
        <f>K27*1.8</f>
        <v>8.1</v>
      </c>
      <c r="M27" s="102">
        <v>0</v>
      </c>
      <c r="N27" s="104">
        <v>0</v>
      </c>
      <c r="O27" s="104">
        <v>0</v>
      </c>
      <c r="P27" s="102">
        <f>O27/12</f>
        <v>0</v>
      </c>
      <c r="Q27" s="102">
        <f>P27*1.8</f>
        <v>0</v>
      </c>
      <c r="R27" s="102">
        <v>0</v>
      </c>
      <c r="S27" s="104">
        <f t="shared" si="0"/>
        <v>18</v>
      </c>
      <c r="T27" s="104">
        <f t="shared" si="1"/>
        <v>54</v>
      </c>
      <c r="U27" s="103">
        <f>T27/24</f>
        <v>2.25</v>
      </c>
      <c r="V27" s="102">
        <f>U27*1.8</f>
        <v>4.05</v>
      </c>
      <c r="W27" s="102">
        <v>0</v>
      </c>
    </row>
    <row r="28" spans="1:23" ht="10.5">
      <c r="A28" s="109" t="s">
        <v>25</v>
      </c>
      <c r="B28" s="108" t="s">
        <v>73</v>
      </c>
      <c r="C28" s="135" t="s">
        <v>1</v>
      </c>
      <c r="D28" s="113">
        <v>2100</v>
      </c>
      <c r="E28" s="113">
        <v>4200</v>
      </c>
      <c r="F28" s="110">
        <f>E28/18</f>
        <v>233.33333333333334</v>
      </c>
      <c r="G28" s="110">
        <v>0</v>
      </c>
      <c r="H28" s="110">
        <f>SUM(F28,G29)</f>
        <v>233.33333333333334</v>
      </c>
      <c r="I28" s="113">
        <v>344</v>
      </c>
      <c r="J28" s="113">
        <v>688</v>
      </c>
      <c r="K28" s="110">
        <f>J28/18</f>
        <v>38.22222222222222</v>
      </c>
      <c r="L28" s="110">
        <v>0</v>
      </c>
      <c r="M28" s="110">
        <f>SUM(K28,L29)</f>
        <v>38.22222222222222</v>
      </c>
      <c r="N28" s="113">
        <v>359</v>
      </c>
      <c r="O28" s="113">
        <v>730</v>
      </c>
      <c r="P28" s="110">
        <f>O28/18</f>
        <v>40.55555555555556</v>
      </c>
      <c r="Q28" s="110">
        <v>0</v>
      </c>
      <c r="R28" s="110">
        <f>SUM(P28,Q29)</f>
        <v>40.55555555555556</v>
      </c>
      <c r="S28" s="113">
        <f t="shared" si="0"/>
        <v>2803</v>
      </c>
      <c r="T28" s="112">
        <f t="shared" si="1"/>
        <v>5618</v>
      </c>
      <c r="U28" s="111">
        <f>T28/36</f>
        <v>156.05555555555554</v>
      </c>
      <c r="V28" s="110">
        <v>0</v>
      </c>
      <c r="W28" s="110">
        <f>SUM(U28,V29)</f>
        <v>156.05555555555554</v>
      </c>
    </row>
    <row r="29" spans="1:23" ht="10.5">
      <c r="A29" s="109"/>
      <c r="B29" s="108"/>
      <c r="C29" s="137" t="s">
        <v>0</v>
      </c>
      <c r="D29" s="105">
        <v>0</v>
      </c>
      <c r="E29" s="105">
        <v>0</v>
      </c>
      <c r="F29" s="157">
        <v>0</v>
      </c>
      <c r="G29" s="102">
        <f>F29*1.8</f>
        <v>0</v>
      </c>
      <c r="H29" s="157">
        <v>0</v>
      </c>
      <c r="I29" s="105">
        <v>0</v>
      </c>
      <c r="J29" s="105">
        <v>0</v>
      </c>
      <c r="K29" s="102">
        <f>J29/12</f>
        <v>0</v>
      </c>
      <c r="L29" s="102">
        <f>K29*1.8</f>
        <v>0</v>
      </c>
      <c r="M29" s="102">
        <v>0</v>
      </c>
      <c r="N29" s="105">
        <v>0</v>
      </c>
      <c r="O29" s="105">
        <v>0</v>
      </c>
      <c r="P29" s="102">
        <f>O29/12</f>
        <v>0</v>
      </c>
      <c r="Q29" s="102">
        <f>P29*1.8</f>
        <v>0</v>
      </c>
      <c r="R29" s="102">
        <v>0</v>
      </c>
      <c r="S29" s="104">
        <f t="shared" si="0"/>
        <v>0</v>
      </c>
      <c r="T29" s="104">
        <f t="shared" si="1"/>
        <v>0</v>
      </c>
      <c r="U29" s="103">
        <f>T29/24</f>
        <v>0</v>
      </c>
      <c r="V29" s="102">
        <f>U29*1.8</f>
        <v>0</v>
      </c>
      <c r="W29" s="102">
        <v>0</v>
      </c>
    </row>
    <row r="30" spans="1:23" ht="10.5">
      <c r="A30" s="109" t="s">
        <v>55</v>
      </c>
      <c r="B30" s="108" t="s">
        <v>72</v>
      </c>
      <c r="C30" s="135" t="s">
        <v>1</v>
      </c>
      <c r="D30" s="113">
        <v>234</v>
      </c>
      <c r="E30" s="113">
        <v>702</v>
      </c>
      <c r="F30" s="110">
        <f>E30/18</f>
        <v>39</v>
      </c>
      <c r="G30" s="110">
        <v>0</v>
      </c>
      <c r="H30" s="110">
        <f>SUM(F30,G31)</f>
        <v>39</v>
      </c>
      <c r="I30" s="113">
        <v>372</v>
      </c>
      <c r="J30" s="113">
        <v>1116</v>
      </c>
      <c r="K30" s="110">
        <f>J30/18</f>
        <v>62</v>
      </c>
      <c r="L30" s="110">
        <v>0</v>
      </c>
      <c r="M30" s="110">
        <f>SUM(K30,L31)</f>
        <v>62</v>
      </c>
      <c r="N30" s="113">
        <v>192</v>
      </c>
      <c r="O30" s="113">
        <v>470</v>
      </c>
      <c r="P30" s="110">
        <f>O30/18</f>
        <v>26.11111111111111</v>
      </c>
      <c r="Q30" s="110">
        <v>0</v>
      </c>
      <c r="R30" s="110">
        <f>SUM(P30,Q31)</f>
        <v>26.11111111111111</v>
      </c>
      <c r="S30" s="113">
        <f t="shared" si="0"/>
        <v>798</v>
      </c>
      <c r="T30" s="112">
        <f t="shared" si="1"/>
        <v>2288</v>
      </c>
      <c r="U30" s="111">
        <f>T30/36</f>
        <v>63.55555555555556</v>
      </c>
      <c r="V30" s="110">
        <v>0</v>
      </c>
      <c r="W30" s="110">
        <f>SUM(U30,V31)</f>
        <v>63.55555555555556</v>
      </c>
    </row>
    <row r="31" spans="1:23" ht="10.5">
      <c r="A31" s="109"/>
      <c r="B31" s="108"/>
      <c r="C31" s="137" t="s">
        <v>0</v>
      </c>
      <c r="D31" s="105">
        <v>0</v>
      </c>
      <c r="E31" s="105">
        <v>0</v>
      </c>
      <c r="F31" s="157">
        <v>0</v>
      </c>
      <c r="G31" s="102">
        <f>F31*1.8</f>
        <v>0</v>
      </c>
      <c r="H31" s="157">
        <v>0</v>
      </c>
      <c r="I31" s="105">
        <v>0</v>
      </c>
      <c r="J31" s="105">
        <v>0</v>
      </c>
      <c r="K31" s="102">
        <f>J31/12</f>
        <v>0</v>
      </c>
      <c r="L31" s="102">
        <f>K31*1.8</f>
        <v>0</v>
      </c>
      <c r="M31" s="102">
        <v>0</v>
      </c>
      <c r="N31" s="105">
        <v>0</v>
      </c>
      <c r="O31" s="105">
        <v>0</v>
      </c>
      <c r="P31" s="102">
        <f>O31/12</f>
        <v>0</v>
      </c>
      <c r="Q31" s="102">
        <f>P31*1.8</f>
        <v>0</v>
      </c>
      <c r="R31" s="102">
        <v>0</v>
      </c>
      <c r="S31" s="104">
        <f t="shared" si="0"/>
        <v>0</v>
      </c>
      <c r="T31" s="104">
        <f t="shared" si="1"/>
        <v>0</v>
      </c>
      <c r="U31" s="103">
        <f>T31/24</f>
        <v>0</v>
      </c>
      <c r="V31" s="102">
        <f>U31*1.8</f>
        <v>0</v>
      </c>
      <c r="W31" s="102">
        <v>0</v>
      </c>
    </row>
    <row r="32" spans="1:23" ht="10.5">
      <c r="A32" s="109" t="s">
        <v>53</v>
      </c>
      <c r="B32" s="108" t="s">
        <v>69</v>
      </c>
      <c r="C32" s="135" t="s">
        <v>1</v>
      </c>
      <c r="D32" s="113">
        <v>160</v>
      </c>
      <c r="E32" s="113">
        <v>424</v>
      </c>
      <c r="F32" s="110">
        <f>E32/18</f>
        <v>23.555555555555557</v>
      </c>
      <c r="G32" s="110">
        <v>0</v>
      </c>
      <c r="H32" s="110">
        <f>SUM(F32,G33)</f>
        <v>23.555555555555557</v>
      </c>
      <c r="I32" s="113">
        <v>494</v>
      </c>
      <c r="J32" s="113">
        <v>1482</v>
      </c>
      <c r="K32" s="110">
        <f>J32/18</f>
        <v>82.33333333333333</v>
      </c>
      <c r="L32" s="110">
        <v>0</v>
      </c>
      <c r="M32" s="110">
        <f>SUM(K32,L33)</f>
        <v>82.33333333333333</v>
      </c>
      <c r="N32" s="113">
        <v>1627</v>
      </c>
      <c r="O32" s="113">
        <v>4783</v>
      </c>
      <c r="P32" s="110">
        <f>O32/18</f>
        <v>265.72222222222223</v>
      </c>
      <c r="Q32" s="110">
        <v>0</v>
      </c>
      <c r="R32" s="110">
        <f>SUM(P32,Q33)</f>
        <v>265.72222222222223</v>
      </c>
      <c r="S32" s="113">
        <f t="shared" si="0"/>
        <v>2281</v>
      </c>
      <c r="T32" s="112">
        <f t="shared" si="1"/>
        <v>6689</v>
      </c>
      <c r="U32" s="111">
        <f>T32/36</f>
        <v>185.80555555555554</v>
      </c>
      <c r="V32" s="110">
        <v>0</v>
      </c>
      <c r="W32" s="110">
        <f>SUM(U32,V33)</f>
        <v>185.80555555555554</v>
      </c>
    </row>
    <row r="33" spans="1:23" ht="10.5">
      <c r="A33" s="109"/>
      <c r="B33" s="108"/>
      <c r="C33" s="137" t="s">
        <v>0</v>
      </c>
      <c r="D33" s="105">
        <v>0</v>
      </c>
      <c r="E33" s="105">
        <v>0</v>
      </c>
      <c r="F33" s="157">
        <v>0</v>
      </c>
      <c r="G33" s="102">
        <f>F33*1.8</f>
        <v>0</v>
      </c>
      <c r="H33" s="157">
        <v>0</v>
      </c>
      <c r="I33" s="105">
        <v>0</v>
      </c>
      <c r="J33" s="105">
        <v>0</v>
      </c>
      <c r="K33" s="102">
        <f>J33/12</f>
        <v>0</v>
      </c>
      <c r="L33" s="102">
        <f>K33*1.8</f>
        <v>0</v>
      </c>
      <c r="M33" s="102">
        <v>0</v>
      </c>
      <c r="N33" s="105">
        <v>0</v>
      </c>
      <c r="O33" s="105">
        <v>0</v>
      </c>
      <c r="P33" s="102">
        <f>O33/12</f>
        <v>0</v>
      </c>
      <c r="Q33" s="102">
        <f>P33*1.8</f>
        <v>0</v>
      </c>
      <c r="R33" s="102">
        <v>0</v>
      </c>
      <c r="S33" s="104">
        <f t="shared" si="0"/>
        <v>0</v>
      </c>
      <c r="T33" s="104">
        <f t="shared" si="1"/>
        <v>0</v>
      </c>
      <c r="U33" s="103">
        <f>T33/24</f>
        <v>0</v>
      </c>
      <c r="V33" s="102">
        <f>U33*1.8</f>
        <v>0</v>
      </c>
      <c r="W33" s="102">
        <v>0</v>
      </c>
    </row>
    <row r="34" spans="1:23" ht="10.5">
      <c r="A34" s="109" t="s">
        <v>105</v>
      </c>
      <c r="B34" s="108" t="s">
        <v>71</v>
      </c>
      <c r="C34" s="135" t="s">
        <v>1</v>
      </c>
      <c r="D34" s="113">
        <v>177</v>
      </c>
      <c r="E34" s="113">
        <v>354</v>
      </c>
      <c r="F34" s="110">
        <f>E34/18</f>
        <v>19.666666666666668</v>
      </c>
      <c r="G34" s="110">
        <v>0</v>
      </c>
      <c r="H34" s="110">
        <f>SUM(F34,G35)</f>
        <v>19.666666666666668</v>
      </c>
      <c r="I34" s="113">
        <v>0</v>
      </c>
      <c r="J34" s="113">
        <v>0</v>
      </c>
      <c r="K34" s="110">
        <f>J34/18</f>
        <v>0</v>
      </c>
      <c r="L34" s="110">
        <v>0</v>
      </c>
      <c r="M34" s="110">
        <f>SUM(K34,L35)</f>
        <v>0</v>
      </c>
      <c r="N34" s="113">
        <v>0</v>
      </c>
      <c r="O34" s="113">
        <v>0</v>
      </c>
      <c r="P34" s="110">
        <f>O34/18</f>
        <v>0</v>
      </c>
      <c r="Q34" s="110">
        <v>0</v>
      </c>
      <c r="R34" s="110">
        <f>SUM(P34,Q35)</f>
        <v>0</v>
      </c>
      <c r="S34" s="113">
        <f t="shared" si="0"/>
        <v>177</v>
      </c>
      <c r="T34" s="112">
        <f t="shared" si="1"/>
        <v>354</v>
      </c>
      <c r="U34" s="111">
        <f>T34/36</f>
        <v>9.833333333333334</v>
      </c>
      <c r="V34" s="110">
        <v>0</v>
      </c>
      <c r="W34" s="110">
        <f>SUM(U34,V35)</f>
        <v>9.833333333333334</v>
      </c>
    </row>
    <row r="35" spans="1:23" ht="10.5">
      <c r="A35" s="109"/>
      <c r="B35" s="108"/>
      <c r="C35" s="137" t="s">
        <v>0</v>
      </c>
      <c r="D35" s="105">
        <v>0</v>
      </c>
      <c r="E35" s="105">
        <v>0</v>
      </c>
      <c r="F35" s="157">
        <v>0</v>
      </c>
      <c r="G35" s="102">
        <f>F35*1.8</f>
        <v>0</v>
      </c>
      <c r="H35" s="157">
        <v>0</v>
      </c>
      <c r="I35" s="105">
        <v>0</v>
      </c>
      <c r="J35" s="105">
        <v>0</v>
      </c>
      <c r="K35" s="102">
        <f>J35/12</f>
        <v>0</v>
      </c>
      <c r="L35" s="102">
        <f>K35*1.8</f>
        <v>0</v>
      </c>
      <c r="M35" s="102">
        <v>0</v>
      </c>
      <c r="N35" s="105">
        <v>0</v>
      </c>
      <c r="O35" s="105">
        <v>0</v>
      </c>
      <c r="P35" s="102">
        <f>O35/12</f>
        <v>0</v>
      </c>
      <c r="Q35" s="102">
        <f>P35*1.8</f>
        <v>0</v>
      </c>
      <c r="R35" s="102">
        <v>0</v>
      </c>
      <c r="S35" s="104">
        <f t="shared" si="0"/>
        <v>0</v>
      </c>
      <c r="T35" s="104">
        <f t="shared" si="1"/>
        <v>0</v>
      </c>
      <c r="U35" s="103">
        <f>T35/24</f>
        <v>0</v>
      </c>
      <c r="V35" s="102">
        <f>U35*1.8</f>
        <v>0</v>
      </c>
      <c r="W35" s="102">
        <v>0</v>
      </c>
    </row>
    <row r="36" spans="1:23" ht="10.5">
      <c r="A36" s="183" t="s">
        <v>3</v>
      </c>
      <c r="B36" s="184" t="s">
        <v>3</v>
      </c>
      <c r="C36" s="132" t="s">
        <v>1</v>
      </c>
      <c r="D36" s="97">
        <f>SUM(D12,D14,D16,D18,D20,D24,D22,D26,D28:D34)</f>
        <v>12767</v>
      </c>
      <c r="E36" s="97">
        <f>SUM(E12,E14,E16,E18,E20,E24,E22,E26,E28:E34)</f>
        <v>34419</v>
      </c>
      <c r="F36" s="95">
        <f>E36/18</f>
        <v>1912.1666666666667</v>
      </c>
      <c r="G36" s="97">
        <v>0</v>
      </c>
      <c r="H36" s="95">
        <f>SUM(F36,G37)</f>
        <v>1912.1666666666667</v>
      </c>
      <c r="I36" s="97">
        <v>9481</v>
      </c>
      <c r="J36" s="97">
        <v>26850</v>
      </c>
      <c r="K36" s="95">
        <f>J36/18</f>
        <v>1491.6666666666667</v>
      </c>
      <c r="L36" s="95">
        <v>0</v>
      </c>
      <c r="M36" s="95">
        <f>SUM(K36,L37)</f>
        <v>1825.8666666666668</v>
      </c>
      <c r="N36" s="97">
        <f>SUM(N12,N14,N16,N18,N20,N24,N22,N26,N28:N34)</f>
        <v>5888</v>
      </c>
      <c r="O36" s="97">
        <f>SUM(O12,O14,O16,O18,O20,O24,O22,O26,O28:O34)</f>
        <v>16013</v>
      </c>
      <c r="P36" s="95">
        <f>O36/18</f>
        <v>889.6111111111111</v>
      </c>
      <c r="Q36" s="95">
        <v>0</v>
      </c>
      <c r="R36" s="95">
        <f>SUM(P36,Q37)</f>
        <v>1006.161111111111</v>
      </c>
      <c r="S36" s="97">
        <f>SUM(S12,S14,S16,S18,S20,S22,S24,S26,S28,S30,S32,S34)</f>
        <v>28136</v>
      </c>
      <c r="T36" s="97">
        <f>SUM(T12,T14,T16,T18,T20,T22,T24,T26,T28,T30,T32,T34)</f>
        <v>77282</v>
      </c>
      <c r="U36" s="96">
        <f>T36/36</f>
        <v>2146.722222222222</v>
      </c>
      <c r="V36" s="95">
        <v>0</v>
      </c>
      <c r="W36" s="95">
        <f>SUM(U36,V37)</f>
        <v>2372.097222222222</v>
      </c>
    </row>
    <row r="37" spans="1:23" ht="10.5">
      <c r="A37" s="183"/>
      <c r="B37" s="184"/>
      <c r="C37" s="132" t="s">
        <v>0</v>
      </c>
      <c r="D37" s="97">
        <f>SUM(D17,D21,D25,D27)</f>
        <v>0</v>
      </c>
      <c r="E37" s="97">
        <f>SUM(E17,E21,E25,E27)</f>
        <v>0</v>
      </c>
      <c r="F37" s="95">
        <f>E37/12</f>
        <v>0</v>
      </c>
      <c r="G37" s="95">
        <f>F35*1.8</f>
        <v>0</v>
      </c>
      <c r="H37" s="97">
        <v>0</v>
      </c>
      <c r="I37" s="97">
        <v>1068</v>
      </c>
      <c r="J37" s="97">
        <v>2228</v>
      </c>
      <c r="K37" s="95">
        <f>J37/12</f>
        <v>185.66666666666666</v>
      </c>
      <c r="L37" s="95">
        <f>K37*1.8</f>
        <v>334.2</v>
      </c>
      <c r="M37" s="95">
        <v>0</v>
      </c>
      <c r="N37" s="97">
        <f>SUM(N17,N21,N25,N27)</f>
        <v>377</v>
      </c>
      <c r="O37" s="97">
        <f>SUM(O17,O21,O25,O27)</f>
        <v>777</v>
      </c>
      <c r="P37" s="95">
        <f>O37/12</f>
        <v>64.75</v>
      </c>
      <c r="Q37" s="95">
        <f>P37*1.8</f>
        <v>116.55</v>
      </c>
      <c r="R37" s="95">
        <v>0</v>
      </c>
      <c r="S37" s="97">
        <f>SUM(S13,S15,S17,S19,S21,S23,S25,S27,S29,S31,S33,S35)</f>
        <v>1445</v>
      </c>
      <c r="T37" s="97">
        <f>SUM(T13,T15,T17,T19,T21,T23,T25,T27,T29,T31,T33,T35)</f>
        <v>3005</v>
      </c>
      <c r="U37" s="96">
        <f>T37/24</f>
        <v>125.20833333333333</v>
      </c>
      <c r="V37" s="95">
        <f>U37*1.8</f>
        <v>225.375</v>
      </c>
      <c r="W37" s="95">
        <v>0</v>
      </c>
    </row>
    <row r="38" spans="1:23" ht="10.5">
      <c r="A38" s="116" t="s">
        <v>68</v>
      </c>
      <c r="B38" s="108"/>
      <c r="C38" s="115"/>
      <c r="D38" s="113"/>
      <c r="E38" s="113"/>
      <c r="F38" s="110"/>
      <c r="G38" s="110"/>
      <c r="H38" s="110"/>
      <c r="I38" s="113"/>
      <c r="J38" s="113"/>
      <c r="K38" s="110"/>
      <c r="L38" s="110"/>
      <c r="M38" s="110"/>
      <c r="N38" s="113"/>
      <c r="O38" s="113"/>
      <c r="P38" s="110"/>
      <c r="Q38" s="110"/>
      <c r="R38" s="110"/>
      <c r="S38" s="110"/>
      <c r="T38" s="112"/>
      <c r="U38" s="111"/>
      <c r="V38" s="110"/>
      <c r="W38" s="110"/>
    </row>
    <row r="39" spans="1:23" ht="10.5">
      <c r="A39" s="109" t="s">
        <v>10</v>
      </c>
      <c r="B39" s="108" t="s">
        <v>67</v>
      </c>
      <c r="C39" s="135" t="s">
        <v>1</v>
      </c>
      <c r="D39" s="113">
        <v>0</v>
      </c>
      <c r="E39" s="113">
        <v>0</v>
      </c>
      <c r="F39" s="110">
        <f>E39/18</f>
        <v>0</v>
      </c>
      <c r="G39" s="110">
        <v>0</v>
      </c>
      <c r="H39" s="110">
        <f>SUM(F39,G40)</f>
        <v>0</v>
      </c>
      <c r="I39" s="113">
        <v>2829</v>
      </c>
      <c r="J39" s="113">
        <v>7285</v>
      </c>
      <c r="K39" s="110">
        <f>J39/18</f>
        <v>404.72222222222223</v>
      </c>
      <c r="L39" s="110">
        <v>0</v>
      </c>
      <c r="M39" s="110">
        <f>SUM(K39,L40)</f>
        <v>404.72222222222223</v>
      </c>
      <c r="N39" s="113">
        <v>1629</v>
      </c>
      <c r="O39" s="113">
        <v>3738</v>
      </c>
      <c r="P39" s="110">
        <f>O39/18</f>
        <v>207.66666666666666</v>
      </c>
      <c r="Q39" s="110">
        <v>0</v>
      </c>
      <c r="R39" s="110">
        <f>SUM(P39,Q40)</f>
        <v>207.66666666666666</v>
      </c>
      <c r="S39" s="113">
        <f aca="true" t="shared" si="2" ref="S39:T42">SUM(D39,I39,N39)</f>
        <v>4458</v>
      </c>
      <c r="T39" s="112">
        <f t="shared" si="2"/>
        <v>11023</v>
      </c>
      <c r="U39" s="111">
        <f>T39/36</f>
        <v>306.19444444444446</v>
      </c>
      <c r="V39" s="110">
        <v>0</v>
      </c>
      <c r="W39" s="110">
        <f>SUM(U39,V40)</f>
        <v>306.19444444444446</v>
      </c>
    </row>
    <row r="40" spans="1:23" ht="10.5">
      <c r="A40" s="109"/>
      <c r="B40" s="108"/>
      <c r="C40" s="137" t="s">
        <v>0</v>
      </c>
      <c r="D40" s="105">
        <v>0</v>
      </c>
      <c r="E40" s="105">
        <v>0</v>
      </c>
      <c r="F40" s="157">
        <v>0</v>
      </c>
      <c r="G40" s="102">
        <f>F40*1.8</f>
        <v>0</v>
      </c>
      <c r="H40" s="157"/>
      <c r="I40" s="105">
        <v>0</v>
      </c>
      <c r="J40" s="105">
        <v>0</v>
      </c>
      <c r="K40" s="102">
        <f>J40/12</f>
        <v>0</v>
      </c>
      <c r="L40" s="102">
        <f>K40*1.8</f>
        <v>0</v>
      </c>
      <c r="M40" s="102">
        <v>0</v>
      </c>
      <c r="N40" s="105">
        <v>0</v>
      </c>
      <c r="O40" s="105">
        <v>0</v>
      </c>
      <c r="P40" s="102">
        <f>O40/12</f>
        <v>0</v>
      </c>
      <c r="Q40" s="102">
        <f>P40*1.8</f>
        <v>0</v>
      </c>
      <c r="R40" s="102">
        <v>0</v>
      </c>
      <c r="S40" s="104">
        <f t="shared" si="2"/>
        <v>0</v>
      </c>
      <c r="T40" s="104">
        <f t="shared" si="2"/>
        <v>0</v>
      </c>
      <c r="U40" s="103">
        <f>T40/24</f>
        <v>0</v>
      </c>
      <c r="V40" s="102">
        <f>U40*1.8</f>
        <v>0</v>
      </c>
      <c r="W40" s="102">
        <v>0</v>
      </c>
    </row>
    <row r="41" spans="1:23" ht="10.5">
      <c r="A41" s="109" t="s">
        <v>8</v>
      </c>
      <c r="B41" s="108" t="s">
        <v>66</v>
      </c>
      <c r="C41" s="135" t="s">
        <v>1</v>
      </c>
      <c r="D41" s="113">
        <v>10333</v>
      </c>
      <c r="E41" s="113">
        <v>29823</v>
      </c>
      <c r="F41" s="110">
        <f>E41/18</f>
        <v>1656.8333333333333</v>
      </c>
      <c r="G41" s="110">
        <v>0</v>
      </c>
      <c r="H41" s="110">
        <f>SUM(F41,G42)</f>
        <v>1815.6833333333332</v>
      </c>
      <c r="I41" s="113">
        <v>7171</v>
      </c>
      <c r="J41" s="113">
        <v>22539</v>
      </c>
      <c r="K41" s="110">
        <f>J41/18</f>
        <v>1252.1666666666667</v>
      </c>
      <c r="L41" s="110">
        <v>0</v>
      </c>
      <c r="M41" s="110">
        <f>SUM(K41,L42)</f>
        <v>1396.1666666666667</v>
      </c>
      <c r="N41" s="113">
        <v>4870</v>
      </c>
      <c r="O41" s="113">
        <v>14119</v>
      </c>
      <c r="P41" s="110">
        <f>O41/18</f>
        <v>784.3888888888889</v>
      </c>
      <c r="Q41" s="110">
        <v>0</v>
      </c>
      <c r="R41" s="110">
        <f>SUM(P41,Q42)</f>
        <v>832.088888888889</v>
      </c>
      <c r="S41" s="113">
        <f t="shared" si="2"/>
        <v>22374</v>
      </c>
      <c r="T41" s="112">
        <f t="shared" si="2"/>
        <v>66481</v>
      </c>
      <c r="U41" s="111">
        <f>T41/36</f>
        <v>1846.6944444444443</v>
      </c>
      <c r="V41" s="110">
        <v>0</v>
      </c>
      <c r="W41" s="110">
        <f>SUM(U41,V42)</f>
        <v>2021.9694444444444</v>
      </c>
    </row>
    <row r="42" spans="1:23" ht="10.5">
      <c r="A42" s="109"/>
      <c r="B42" s="108"/>
      <c r="C42" s="134" t="s">
        <v>0</v>
      </c>
      <c r="D42" s="104">
        <v>365</v>
      </c>
      <c r="E42" s="104">
        <v>1059</v>
      </c>
      <c r="F42" s="102">
        <f>E42/12</f>
        <v>88.25</v>
      </c>
      <c r="G42" s="102">
        <f>F42*1.8</f>
        <v>158.85</v>
      </c>
      <c r="H42" s="102">
        <v>0</v>
      </c>
      <c r="I42" s="104">
        <v>333</v>
      </c>
      <c r="J42" s="104">
        <v>960</v>
      </c>
      <c r="K42" s="102">
        <f>J42/12</f>
        <v>80</v>
      </c>
      <c r="L42" s="102">
        <f>K42*1.8</f>
        <v>144</v>
      </c>
      <c r="M42" s="102">
        <v>0</v>
      </c>
      <c r="N42" s="104">
        <v>93</v>
      </c>
      <c r="O42" s="104">
        <v>318</v>
      </c>
      <c r="P42" s="102">
        <f>O42/12</f>
        <v>26.5</v>
      </c>
      <c r="Q42" s="102">
        <f>P42*1.8</f>
        <v>47.7</v>
      </c>
      <c r="R42" s="102">
        <v>0</v>
      </c>
      <c r="S42" s="104">
        <f t="shared" si="2"/>
        <v>791</v>
      </c>
      <c r="T42" s="104">
        <f t="shared" si="2"/>
        <v>2337</v>
      </c>
      <c r="U42" s="103">
        <f>T42/24</f>
        <v>97.375</v>
      </c>
      <c r="V42" s="102">
        <f>U42*1.8</f>
        <v>175.275</v>
      </c>
      <c r="W42" s="102">
        <v>0</v>
      </c>
    </row>
    <row r="43" spans="1:23" ht="10.5">
      <c r="A43" s="183" t="s">
        <v>3</v>
      </c>
      <c r="B43" s="184" t="s">
        <v>3</v>
      </c>
      <c r="C43" s="132" t="s">
        <v>1</v>
      </c>
      <c r="D43" s="97">
        <f>SUM(D39:D41)</f>
        <v>10333</v>
      </c>
      <c r="E43" s="97">
        <f>SUM(E39:E41)</f>
        <v>29823</v>
      </c>
      <c r="F43" s="95">
        <f>E43/18</f>
        <v>1656.8333333333333</v>
      </c>
      <c r="G43" s="97">
        <v>0</v>
      </c>
      <c r="H43" s="141">
        <f>SUM(F43,G44)</f>
        <v>1815.6833333333332</v>
      </c>
      <c r="I43" s="97">
        <v>10000</v>
      </c>
      <c r="J43" s="97">
        <v>29824</v>
      </c>
      <c r="K43" s="95">
        <f>J43/18</f>
        <v>1656.888888888889</v>
      </c>
      <c r="L43" s="95">
        <v>0</v>
      </c>
      <c r="M43" s="95">
        <f>SUM(K43,L44)</f>
        <v>1800.888888888889</v>
      </c>
      <c r="N43" s="97">
        <f>SUM(N39:N41)</f>
        <v>6499</v>
      </c>
      <c r="O43" s="97">
        <f>SUM(O39:O41)</f>
        <v>17857</v>
      </c>
      <c r="P43" s="95">
        <f>O43/18</f>
        <v>992.0555555555555</v>
      </c>
      <c r="Q43" s="95">
        <v>0</v>
      </c>
      <c r="R43" s="95">
        <f>SUM(P43,Q44)</f>
        <v>1039.7555555555555</v>
      </c>
      <c r="S43" s="97">
        <f>SUM(S39:S41)</f>
        <v>26832</v>
      </c>
      <c r="T43" s="97">
        <f>SUM(T39:T41)</f>
        <v>77504</v>
      </c>
      <c r="U43" s="96">
        <f>T43/36</f>
        <v>2152.8888888888887</v>
      </c>
      <c r="V43" s="95">
        <v>0</v>
      </c>
      <c r="W43" s="95">
        <f>SUM(U43,V44)</f>
        <v>2328.163888888889</v>
      </c>
    </row>
    <row r="44" spans="1:23" ht="10.5">
      <c r="A44" s="183"/>
      <c r="B44" s="184"/>
      <c r="C44" s="132" t="s">
        <v>0</v>
      </c>
      <c r="D44" s="97">
        <f>SUM(D42)</f>
        <v>365</v>
      </c>
      <c r="E44" s="97">
        <f>SUM(E42)</f>
        <v>1059</v>
      </c>
      <c r="F44" s="95">
        <f>E44/12</f>
        <v>88.25</v>
      </c>
      <c r="G44" s="141">
        <f>F44*1.8</f>
        <v>158.85</v>
      </c>
      <c r="H44" s="97">
        <v>0</v>
      </c>
      <c r="I44" s="97">
        <v>333</v>
      </c>
      <c r="J44" s="97">
        <v>960</v>
      </c>
      <c r="K44" s="95">
        <f>J44/12</f>
        <v>80</v>
      </c>
      <c r="L44" s="95">
        <f>K44*1.8</f>
        <v>144</v>
      </c>
      <c r="M44" s="95">
        <v>0</v>
      </c>
      <c r="N44" s="97">
        <f>SUM(N42)</f>
        <v>93</v>
      </c>
      <c r="O44" s="97">
        <f>SUM(O42)</f>
        <v>318</v>
      </c>
      <c r="P44" s="95">
        <f>O44/12</f>
        <v>26.5</v>
      </c>
      <c r="Q44" s="95">
        <f>P44*1.8</f>
        <v>47.7</v>
      </c>
      <c r="R44" s="95">
        <v>0</v>
      </c>
      <c r="S44" s="97">
        <f>SUM(S42)</f>
        <v>791</v>
      </c>
      <c r="T44" s="97">
        <f>SUM(T42)</f>
        <v>2337</v>
      </c>
      <c r="U44" s="96">
        <f>T44/24</f>
        <v>97.375</v>
      </c>
      <c r="V44" s="95">
        <f>U44*1.8</f>
        <v>175.275</v>
      </c>
      <c r="W44" s="95">
        <v>0</v>
      </c>
    </row>
    <row r="45" spans="1:23" ht="10.5">
      <c r="A45" s="136" t="s">
        <v>65</v>
      </c>
      <c r="B45" s="156"/>
      <c r="C45" s="115"/>
      <c r="D45" s="113"/>
      <c r="E45" s="113"/>
      <c r="F45" s="110"/>
      <c r="G45" s="110"/>
      <c r="H45" s="110"/>
      <c r="I45" s="113"/>
      <c r="J45" s="113"/>
      <c r="K45" s="110"/>
      <c r="L45" s="110"/>
      <c r="M45" s="110"/>
      <c r="N45" s="113"/>
      <c r="O45" s="113"/>
      <c r="P45" s="110"/>
      <c r="Q45" s="110"/>
      <c r="R45" s="110"/>
      <c r="S45" s="110"/>
      <c r="T45" s="112"/>
      <c r="U45" s="111"/>
      <c r="V45" s="110"/>
      <c r="W45" s="110"/>
    </row>
    <row r="46" spans="1:23" ht="10.5">
      <c r="A46" s="109" t="s">
        <v>10</v>
      </c>
      <c r="B46" s="108" t="s">
        <v>64</v>
      </c>
      <c r="C46" s="135" t="s">
        <v>1</v>
      </c>
      <c r="D46" s="113">
        <v>1760</v>
      </c>
      <c r="E46" s="113">
        <v>4306</v>
      </c>
      <c r="F46" s="110">
        <f>E46/18</f>
        <v>239.22222222222223</v>
      </c>
      <c r="G46" s="110">
        <v>0</v>
      </c>
      <c r="H46" s="110">
        <f>SUM(F46,G47)</f>
        <v>261.55555555555554</v>
      </c>
      <c r="I46" s="113">
        <v>2378</v>
      </c>
      <c r="J46" s="113">
        <v>5233</v>
      </c>
      <c r="K46" s="110">
        <f>J46/18</f>
        <v>290.72222222222223</v>
      </c>
      <c r="L46" s="110">
        <v>0</v>
      </c>
      <c r="M46" s="110">
        <f>SUM(K46,L47)</f>
        <v>310.05555555555554</v>
      </c>
      <c r="N46" s="113">
        <v>1952</v>
      </c>
      <c r="O46" s="113">
        <v>5586</v>
      </c>
      <c r="P46" s="110">
        <f>O46/18</f>
        <v>310.3333333333333</v>
      </c>
      <c r="Q46" s="110">
        <v>0</v>
      </c>
      <c r="R46" s="110">
        <f>SUM(P46,Q47)</f>
        <v>505</v>
      </c>
      <c r="S46" s="113">
        <f aca="true" t="shared" si="3" ref="S46:S69">SUM(D46,I46,N46)</f>
        <v>6090</v>
      </c>
      <c r="T46" s="112">
        <f aca="true" t="shared" si="4" ref="T46:T69">SUM(E46,J46,O46)</f>
        <v>15125</v>
      </c>
      <c r="U46" s="111">
        <f>T46/36</f>
        <v>420.1388888888889</v>
      </c>
      <c r="V46" s="110">
        <v>0</v>
      </c>
      <c r="W46" s="110">
        <f>SUM(U46,V47)</f>
        <v>538.3055555555555</v>
      </c>
    </row>
    <row r="47" spans="1:23" ht="10.5">
      <c r="A47" s="109"/>
      <c r="B47" s="108"/>
      <c r="C47" s="134" t="s">
        <v>0</v>
      </c>
      <c r="D47" s="104">
        <v>50</v>
      </c>
      <c r="E47" s="104">
        <v>134</v>
      </c>
      <c r="F47" s="102">
        <f>E47/12</f>
        <v>11.166666666666666</v>
      </c>
      <c r="G47" s="102">
        <f>F47*2</f>
        <v>22.333333333333332</v>
      </c>
      <c r="H47" s="102">
        <v>0</v>
      </c>
      <c r="I47" s="104">
        <v>40</v>
      </c>
      <c r="J47" s="104">
        <v>116</v>
      </c>
      <c r="K47" s="102">
        <f>J47/12</f>
        <v>9.666666666666666</v>
      </c>
      <c r="L47" s="102">
        <f>K47*2</f>
        <v>19.333333333333332</v>
      </c>
      <c r="M47" s="102">
        <v>0</v>
      </c>
      <c r="N47" s="104">
        <v>406</v>
      </c>
      <c r="O47" s="104">
        <v>1168</v>
      </c>
      <c r="P47" s="102">
        <f>O47/12</f>
        <v>97.33333333333333</v>
      </c>
      <c r="Q47" s="102">
        <f>P47*2</f>
        <v>194.66666666666666</v>
      </c>
      <c r="R47" s="102">
        <v>0</v>
      </c>
      <c r="S47" s="104">
        <f t="shared" si="3"/>
        <v>496</v>
      </c>
      <c r="T47" s="104">
        <f t="shared" si="4"/>
        <v>1418</v>
      </c>
      <c r="U47" s="103">
        <f>T47/24</f>
        <v>59.083333333333336</v>
      </c>
      <c r="V47" s="102">
        <f>U47*2</f>
        <v>118.16666666666667</v>
      </c>
      <c r="W47" s="102">
        <v>0</v>
      </c>
    </row>
    <row r="48" spans="1:23" ht="10.5">
      <c r="A48" s="109" t="s">
        <v>8</v>
      </c>
      <c r="B48" s="108" t="s">
        <v>63</v>
      </c>
      <c r="C48" s="135" t="s">
        <v>1</v>
      </c>
      <c r="D48" s="113">
        <v>1319</v>
      </c>
      <c r="E48" s="113">
        <v>3120</v>
      </c>
      <c r="F48" s="110">
        <f>E48/18</f>
        <v>173.33333333333334</v>
      </c>
      <c r="G48" s="110">
        <v>0</v>
      </c>
      <c r="H48" s="110">
        <f>SUM(F48,G49)</f>
        <v>173.33333333333334</v>
      </c>
      <c r="I48" s="113">
        <v>865</v>
      </c>
      <c r="J48" s="113">
        <v>1524</v>
      </c>
      <c r="K48" s="110">
        <f>J48/18</f>
        <v>84.66666666666667</v>
      </c>
      <c r="L48" s="110">
        <v>0</v>
      </c>
      <c r="M48" s="110">
        <f>SUM(K48,L49)</f>
        <v>84.66666666666667</v>
      </c>
      <c r="N48" s="113">
        <v>320</v>
      </c>
      <c r="O48" s="113">
        <v>824</v>
      </c>
      <c r="P48" s="110">
        <f>O48/18</f>
        <v>45.77777777777778</v>
      </c>
      <c r="Q48" s="110">
        <v>0</v>
      </c>
      <c r="R48" s="110">
        <f>SUM(P48,Q49)</f>
        <v>95.11111111111111</v>
      </c>
      <c r="S48" s="113">
        <f t="shared" si="3"/>
        <v>2504</v>
      </c>
      <c r="T48" s="112">
        <f t="shared" si="4"/>
        <v>5468</v>
      </c>
      <c r="U48" s="111">
        <f>T48/36</f>
        <v>151.88888888888889</v>
      </c>
      <c r="V48" s="110">
        <v>0</v>
      </c>
      <c r="W48" s="110">
        <f>SUM(U48,V49)</f>
        <v>176.55555555555554</v>
      </c>
    </row>
    <row r="49" spans="1:23" ht="10.5">
      <c r="A49" s="109"/>
      <c r="B49" s="108"/>
      <c r="C49" s="134" t="s">
        <v>0</v>
      </c>
      <c r="D49" s="104">
        <v>0</v>
      </c>
      <c r="E49" s="104">
        <v>0</v>
      </c>
      <c r="F49" s="102">
        <f>E49/12</f>
        <v>0</v>
      </c>
      <c r="G49" s="102">
        <f>F49*2</f>
        <v>0</v>
      </c>
      <c r="H49" s="102">
        <v>0</v>
      </c>
      <c r="I49" s="104">
        <v>0</v>
      </c>
      <c r="J49" s="104">
        <v>0</v>
      </c>
      <c r="K49" s="102">
        <f>J49/12</f>
        <v>0</v>
      </c>
      <c r="L49" s="102">
        <f>K49*2</f>
        <v>0</v>
      </c>
      <c r="M49" s="102">
        <v>0</v>
      </c>
      <c r="N49" s="104">
        <v>126</v>
      </c>
      <c r="O49" s="104">
        <v>296</v>
      </c>
      <c r="P49" s="102">
        <f>O49/12</f>
        <v>24.666666666666668</v>
      </c>
      <c r="Q49" s="102">
        <f>P49*2</f>
        <v>49.333333333333336</v>
      </c>
      <c r="R49" s="102">
        <v>0</v>
      </c>
      <c r="S49" s="104">
        <f t="shared" si="3"/>
        <v>126</v>
      </c>
      <c r="T49" s="104">
        <f t="shared" si="4"/>
        <v>296</v>
      </c>
      <c r="U49" s="103">
        <f>T49/24</f>
        <v>12.333333333333334</v>
      </c>
      <c r="V49" s="102">
        <f>U49*2</f>
        <v>24.666666666666668</v>
      </c>
      <c r="W49" s="102">
        <v>0</v>
      </c>
    </row>
    <row r="50" spans="1:23" ht="10.5">
      <c r="A50" s="109" t="s">
        <v>6</v>
      </c>
      <c r="B50" s="108" t="s">
        <v>62</v>
      </c>
      <c r="C50" s="135" t="s">
        <v>1</v>
      </c>
      <c r="D50" s="113">
        <v>0</v>
      </c>
      <c r="E50" s="113">
        <v>0</v>
      </c>
      <c r="F50" s="110">
        <f>E50/18</f>
        <v>0</v>
      </c>
      <c r="G50" s="110">
        <v>0</v>
      </c>
      <c r="H50" s="110">
        <f>SUM(F50,G51)</f>
        <v>33.5</v>
      </c>
      <c r="I50" s="113">
        <v>298</v>
      </c>
      <c r="J50" s="113">
        <v>761</v>
      </c>
      <c r="K50" s="110">
        <f>J50/18</f>
        <v>42.27777777777778</v>
      </c>
      <c r="L50" s="110">
        <v>0</v>
      </c>
      <c r="M50" s="110">
        <f>SUM(K50,L51)</f>
        <v>42.27777777777778</v>
      </c>
      <c r="N50" s="113">
        <v>10</v>
      </c>
      <c r="O50" s="113">
        <v>20</v>
      </c>
      <c r="P50" s="110">
        <f>O50/18</f>
        <v>1.1111111111111112</v>
      </c>
      <c r="Q50" s="110">
        <v>0</v>
      </c>
      <c r="R50" s="110">
        <f>SUM(P50,Q51)</f>
        <v>1.1111111111111112</v>
      </c>
      <c r="S50" s="113">
        <f t="shared" si="3"/>
        <v>308</v>
      </c>
      <c r="T50" s="112">
        <f t="shared" si="4"/>
        <v>781</v>
      </c>
      <c r="U50" s="111">
        <f>T50/36</f>
        <v>21.694444444444443</v>
      </c>
      <c r="V50" s="110">
        <v>0</v>
      </c>
      <c r="W50" s="110">
        <f>SUM(U50,V51)</f>
        <v>38.44444444444444</v>
      </c>
    </row>
    <row r="51" spans="1:23" ht="10.5">
      <c r="A51" s="109"/>
      <c r="B51" s="108"/>
      <c r="C51" s="134" t="s">
        <v>0</v>
      </c>
      <c r="D51" s="104">
        <v>73</v>
      </c>
      <c r="E51" s="104">
        <v>201</v>
      </c>
      <c r="F51" s="102">
        <f>E51/12</f>
        <v>16.75</v>
      </c>
      <c r="G51" s="102">
        <f>F51*2</f>
        <v>33.5</v>
      </c>
      <c r="H51" s="102">
        <v>0</v>
      </c>
      <c r="I51" s="104">
        <v>0</v>
      </c>
      <c r="J51" s="104">
        <v>0</v>
      </c>
      <c r="K51" s="102">
        <f>J51/12</f>
        <v>0</v>
      </c>
      <c r="L51" s="102">
        <f>K51*2</f>
        <v>0</v>
      </c>
      <c r="M51" s="102">
        <v>0</v>
      </c>
      <c r="N51" s="104">
        <v>0</v>
      </c>
      <c r="O51" s="104">
        <v>0</v>
      </c>
      <c r="P51" s="102">
        <f>O51/12</f>
        <v>0</v>
      </c>
      <c r="Q51" s="102">
        <f>P51*2</f>
        <v>0</v>
      </c>
      <c r="R51" s="102">
        <v>0</v>
      </c>
      <c r="S51" s="104">
        <f t="shared" si="3"/>
        <v>73</v>
      </c>
      <c r="T51" s="104">
        <f t="shared" si="4"/>
        <v>201</v>
      </c>
      <c r="U51" s="103">
        <f>T51/24</f>
        <v>8.375</v>
      </c>
      <c r="V51" s="102">
        <f>U51*2</f>
        <v>16.75</v>
      </c>
      <c r="W51" s="102">
        <v>0</v>
      </c>
    </row>
    <row r="52" spans="1:23" ht="10.5">
      <c r="A52" s="109" t="s">
        <v>35</v>
      </c>
      <c r="B52" s="108" t="s">
        <v>61</v>
      </c>
      <c r="C52" s="135" t="s">
        <v>1</v>
      </c>
      <c r="D52" s="113">
        <v>19</v>
      </c>
      <c r="E52" s="113">
        <v>39</v>
      </c>
      <c r="F52" s="110">
        <f>E52/18</f>
        <v>2.1666666666666665</v>
      </c>
      <c r="G52" s="110">
        <v>0</v>
      </c>
      <c r="H52" s="110">
        <f>SUM(F52,G53)</f>
        <v>2.1666666666666665</v>
      </c>
      <c r="I52" s="113">
        <v>199</v>
      </c>
      <c r="J52" s="113">
        <v>399</v>
      </c>
      <c r="K52" s="110">
        <f>J52/18</f>
        <v>22.166666666666668</v>
      </c>
      <c r="L52" s="110">
        <v>0</v>
      </c>
      <c r="M52" s="110">
        <f>SUM(K52,L53)</f>
        <v>22.166666666666668</v>
      </c>
      <c r="N52" s="113">
        <v>0</v>
      </c>
      <c r="O52" s="113">
        <v>0</v>
      </c>
      <c r="P52" s="110">
        <f>O52/18</f>
        <v>0</v>
      </c>
      <c r="Q52" s="110">
        <v>0</v>
      </c>
      <c r="R52" s="110">
        <f>SUM(P52,Q53)</f>
        <v>0</v>
      </c>
      <c r="S52" s="113">
        <f t="shared" si="3"/>
        <v>218</v>
      </c>
      <c r="T52" s="112">
        <f t="shared" si="4"/>
        <v>438</v>
      </c>
      <c r="U52" s="111">
        <f>T52/36</f>
        <v>12.166666666666666</v>
      </c>
      <c r="V52" s="110">
        <v>0</v>
      </c>
      <c r="W52" s="110">
        <f>SUM(U52,V53)</f>
        <v>12.166666666666666</v>
      </c>
    </row>
    <row r="53" spans="1:23" ht="10.5">
      <c r="A53" s="109"/>
      <c r="B53" s="108"/>
      <c r="C53" s="137" t="s">
        <v>0</v>
      </c>
      <c r="D53" s="105">
        <v>0</v>
      </c>
      <c r="E53" s="105">
        <v>0</v>
      </c>
      <c r="F53" s="102">
        <f>E53/12</f>
        <v>0</v>
      </c>
      <c r="G53" s="102">
        <f>F53*2</f>
        <v>0</v>
      </c>
      <c r="H53" s="102">
        <v>0</v>
      </c>
      <c r="I53" s="105"/>
      <c r="J53" s="105"/>
      <c r="K53" s="102">
        <f>J53/12</f>
        <v>0</v>
      </c>
      <c r="L53" s="102">
        <f>K53*2</f>
        <v>0</v>
      </c>
      <c r="M53" s="102">
        <v>0</v>
      </c>
      <c r="N53" s="105">
        <v>0</v>
      </c>
      <c r="O53" s="105">
        <v>0</v>
      </c>
      <c r="P53" s="102">
        <f>O53/12</f>
        <v>0</v>
      </c>
      <c r="Q53" s="102">
        <f>P53*2</f>
        <v>0</v>
      </c>
      <c r="R53" s="102">
        <v>0</v>
      </c>
      <c r="S53" s="104">
        <f t="shared" si="3"/>
        <v>0</v>
      </c>
      <c r="T53" s="104">
        <f t="shared" si="4"/>
        <v>0</v>
      </c>
      <c r="U53" s="103">
        <f>T53/24</f>
        <v>0</v>
      </c>
      <c r="V53" s="102">
        <f>U53*2</f>
        <v>0</v>
      </c>
      <c r="W53" s="102">
        <v>0</v>
      </c>
    </row>
    <row r="54" spans="1:23" ht="10.5">
      <c r="A54" s="109" t="s">
        <v>33</v>
      </c>
      <c r="B54" s="108" t="s">
        <v>60</v>
      </c>
      <c r="C54" s="135" t="s">
        <v>1</v>
      </c>
      <c r="D54" s="113">
        <v>610</v>
      </c>
      <c r="E54" s="113">
        <v>1230</v>
      </c>
      <c r="F54" s="110">
        <f>E54/18</f>
        <v>68.33333333333333</v>
      </c>
      <c r="G54" s="110">
        <v>0</v>
      </c>
      <c r="H54" s="110">
        <f>SUM(F54,G55)</f>
        <v>68.33333333333333</v>
      </c>
      <c r="I54" s="113">
        <v>260</v>
      </c>
      <c r="J54" s="113">
        <v>580</v>
      </c>
      <c r="K54" s="110">
        <f>J54/18</f>
        <v>32.22222222222222</v>
      </c>
      <c r="L54" s="110">
        <v>0</v>
      </c>
      <c r="M54" s="110">
        <f>SUM(K54,L55)</f>
        <v>32.22222222222222</v>
      </c>
      <c r="N54" s="113">
        <v>0</v>
      </c>
      <c r="O54" s="113">
        <v>0</v>
      </c>
      <c r="P54" s="110">
        <f>O54/18</f>
        <v>0</v>
      </c>
      <c r="Q54" s="110">
        <v>0</v>
      </c>
      <c r="R54" s="110">
        <f>SUM(P54,Q55)</f>
        <v>67.66666666666667</v>
      </c>
      <c r="S54" s="113">
        <f t="shared" si="3"/>
        <v>870</v>
      </c>
      <c r="T54" s="112">
        <f t="shared" si="4"/>
        <v>1810</v>
      </c>
      <c r="U54" s="111">
        <f>T54/36</f>
        <v>50.27777777777778</v>
      </c>
      <c r="V54" s="110">
        <v>0</v>
      </c>
      <c r="W54" s="110">
        <f>SUM(U54,V55)</f>
        <v>84.11111111111111</v>
      </c>
    </row>
    <row r="55" spans="1:23" ht="10.5">
      <c r="A55" s="109"/>
      <c r="B55" s="108"/>
      <c r="C55" s="134" t="s">
        <v>0</v>
      </c>
      <c r="D55" s="104">
        <v>0</v>
      </c>
      <c r="E55" s="104">
        <v>0</v>
      </c>
      <c r="F55" s="102">
        <f>E55/12</f>
        <v>0</v>
      </c>
      <c r="G55" s="102">
        <f>F55*2</f>
        <v>0</v>
      </c>
      <c r="H55" s="102">
        <v>0</v>
      </c>
      <c r="I55" s="104">
        <v>0</v>
      </c>
      <c r="J55" s="104">
        <v>0</v>
      </c>
      <c r="K55" s="102">
        <f>J55/12</f>
        <v>0</v>
      </c>
      <c r="L55" s="102">
        <f>K55*2</f>
        <v>0</v>
      </c>
      <c r="M55" s="102">
        <v>0</v>
      </c>
      <c r="N55" s="104">
        <v>158</v>
      </c>
      <c r="O55" s="104">
        <v>406</v>
      </c>
      <c r="P55" s="102">
        <f>O55/12</f>
        <v>33.833333333333336</v>
      </c>
      <c r="Q55" s="102">
        <f>P55*2</f>
        <v>67.66666666666667</v>
      </c>
      <c r="R55" s="102">
        <v>0</v>
      </c>
      <c r="S55" s="104">
        <f t="shared" si="3"/>
        <v>158</v>
      </c>
      <c r="T55" s="104">
        <f t="shared" si="4"/>
        <v>406</v>
      </c>
      <c r="U55" s="103">
        <f>T55/24</f>
        <v>16.916666666666668</v>
      </c>
      <c r="V55" s="102">
        <f>U55*2</f>
        <v>33.833333333333336</v>
      </c>
      <c r="W55" s="102">
        <v>0</v>
      </c>
    </row>
    <row r="56" spans="1:23" ht="10.5">
      <c r="A56" s="109" t="s">
        <v>31</v>
      </c>
      <c r="B56" s="108" t="s">
        <v>59</v>
      </c>
      <c r="C56" s="135" t="s">
        <v>1</v>
      </c>
      <c r="D56" s="113">
        <v>11</v>
      </c>
      <c r="E56" s="113">
        <v>23</v>
      </c>
      <c r="F56" s="110">
        <f>E56/18</f>
        <v>1.2777777777777777</v>
      </c>
      <c r="G56" s="110">
        <v>0</v>
      </c>
      <c r="H56" s="110">
        <f>SUM(F56,G57)</f>
        <v>1.2777777777777777</v>
      </c>
      <c r="I56" s="113">
        <v>21</v>
      </c>
      <c r="J56" s="113">
        <v>59</v>
      </c>
      <c r="K56" s="110">
        <f>J56/18</f>
        <v>3.2777777777777777</v>
      </c>
      <c r="L56" s="110">
        <v>0</v>
      </c>
      <c r="M56" s="110">
        <f>SUM(K56,L57)</f>
        <v>3.2777777777777777</v>
      </c>
      <c r="N56" s="113">
        <v>0</v>
      </c>
      <c r="O56" s="113">
        <v>0</v>
      </c>
      <c r="P56" s="110">
        <f>O56/18</f>
        <v>0</v>
      </c>
      <c r="Q56" s="110">
        <v>0</v>
      </c>
      <c r="R56" s="110">
        <f>SUM(P56,Q57)</f>
        <v>0</v>
      </c>
      <c r="S56" s="113">
        <f t="shared" si="3"/>
        <v>32</v>
      </c>
      <c r="T56" s="112">
        <f t="shared" si="4"/>
        <v>82</v>
      </c>
      <c r="U56" s="111">
        <f>T56/36</f>
        <v>2.2777777777777777</v>
      </c>
      <c r="V56" s="110">
        <v>0</v>
      </c>
      <c r="W56" s="110">
        <f>SUM(U56,V57)</f>
        <v>2.2777777777777777</v>
      </c>
    </row>
    <row r="57" spans="1:23" ht="10.5">
      <c r="A57" s="109"/>
      <c r="B57" s="108"/>
      <c r="C57" s="137" t="s">
        <v>0</v>
      </c>
      <c r="D57" s="105">
        <v>0</v>
      </c>
      <c r="E57" s="105">
        <v>0</v>
      </c>
      <c r="F57" s="102">
        <f>E57/12</f>
        <v>0</v>
      </c>
      <c r="G57" s="102">
        <f>F57*2</f>
        <v>0</v>
      </c>
      <c r="H57" s="102">
        <v>0</v>
      </c>
      <c r="I57" s="105"/>
      <c r="J57" s="105"/>
      <c r="K57" s="102">
        <f>J57/12</f>
        <v>0</v>
      </c>
      <c r="L57" s="102">
        <f>K57*2</f>
        <v>0</v>
      </c>
      <c r="M57" s="102">
        <v>0</v>
      </c>
      <c r="N57" s="105">
        <v>0</v>
      </c>
      <c r="O57" s="105">
        <v>0</v>
      </c>
      <c r="P57" s="102">
        <f>O57/12</f>
        <v>0</v>
      </c>
      <c r="Q57" s="102">
        <f>P57*2</f>
        <v>0</v>
      </c>
      <c r="R57" s="102">
        <v>0</v>
      </c>
      <c r="S57" s="104">
        <f t="shared" si="3"/>
        <v>0</v>
      </c>
      <c r="T57" s="104">
        <f t="shared" si="4"/>
        <v>0</v>
      </c>
      <c r="U57" s="103">
        <f>T57/24</f>
        <v>0</v>
      </c>
      <c r="V57" s="102">
        <f>U57*2</f>
        <v>0</v>
      </c>
      <c r="W57" s="102">
        <v>0</v>
      </c>
    </row>
    <row r="58" spans="1:23" ht="10.5">
      <c r="A58" s="109" t="s">
        <v>29</v>
      </c>
      <c r="B58" s="108" t="s">
        <v>58</v>
      </c>
      <c r="C58" s="135" t="s">
        <v>1</v>
      </c>
      <c r="D58" s="113">
        <v>585</v>
      </c>
      <c r="E58" s="113">
        <v>1577</v>
      </c>
      <c r="F58" s="110">
        <f>E58/18</f>
        <v>87.61111111111111</v>
      </c>
      <c r="G58" s="110">
        <v>0</v>
      </c>
      <c r="H58" s="110">
        <f>SUM(F58,G59)</f>
        <v>87.61111111111111</v>
      </c>
      <c r="I58" s="113">
        <v>766</v>
      </c>
      <c r="J58" s="113">
        <v>1686</v>
      </c>
      <c r="K58" s="110">
        <f>J58/18</f>
        <v>93.66666666666667</v>
      </c>
      <c r="L58" s="110">
        <v>0</v>
      </c>
      <c r="M58" s="110">
        <f>SUM(K58,L59)</f>
        <v>93.66666666666667</v>
      </c>
      <c r="N58" s="113">
        <v>304</v>
      </c>
      <c r="O58" s="113">
        <v>632</v>
      </c>
      <c r="P58" s="110">
        <f>O58/18</f>
        <v>35.111111111111114</v>
      </c>
      <c r="Q58" s="110">
        <v>0</v>
      </c>
      <c r="R58" s="110">
        <f>SUM(P58,Q59)</f>
        <v>110.77777777777779</v>
      </c>
      <c r="S58" s="113">
        <f t="shared" si="3"/>
        <v>1655</v>
      </c>
      <c r="T58" s="112">
        <f t="shared" si="4"/>
        <v>3895</v>
      </c>
      <c r="U58" s="111">
        <f>T58/36</f>
        <v>108.19444444444444</v>
      </c>
      <c r="V58" s="110">
        <v>0</v>
      </c>
      <c r="W58" s="110">
        <f>SUM(U58,V59)</f>
        <v>146.02777777777777</v>
      </c>
    </row>
    <row r="59" spans="1:23" ht="10.5">
      <c r="A59" s="109"/>
      <c r="B59" s="108"/>
      <c r="C59" s="134" t="s">
        <v>0</v>
      </c>
      <c r="D59" s="104">
        <v>0</v>
      </c>
      <c r="E59" s="104">
        <v>0</v>
      </c>
      <c r="F59" s="102">
        <f>E59/12</f>
        <v>0</v>
      </c>
      <c r="G59" s="102">
        <f>F59*2</f>
        <v>0</v>
      </c>
      <c r="H59" s="102">
        <v>0</v>
      </c>
      <c r="I59" s="104">
        <v>0</v>
      </c>
      <c r="J59" s="104">
        <v>0</v>
      </c>
      <c r="K59" s="102">
        <f>J59/12</f>
        <v>0</v>
      </c>
      <c r="L59" s="102">
        <f>K59*2</f>
        <v>0</v>
      </c>
      <c r="M59" s="102">
        <v>0</v>
      </c>
      <c r="N59" s="104">
        <v>164</v>
      </c>
      <c r="O59" s="104">
        <v>454</v>
      </c>
      <c r="P59" s="102">
        <f>O59/12</f>
        <v>37.833333333333336</v>
      </c>
      <c r="Q59" s="102">
        <f>P59*2</f>
        <v>75.66666666666667</v>
      </c>
      <c r="R59" s="102">
        <v>0</v>
      </c>
      <c r="S59" s="104">
        <f t="shared" si="3"/>
        <v>164</v>
      </c>
      <c r="T59" s="104">
        <f t="shared" si="4"/>
        <v>454</v>
      </c>
      <c r="U59" s="103">
        <f>T59/24</f>
        <v>18.916666666666668</v>
      </c>
      <c r="V59" s="102">
        <f>U59*2</f>
        <v>37.833333333333336</v>
      </c>
      <c r="W59" s="102">
        <v>0</v>
      </c>
    </row>
    <row r="60" spans="1:23" ht="10.5">
      <c r="A60" s="109" t="s">
        <v>27</v>
      </c>
      <c r="B60" s="108" t="s">
        <v>57</v>
      </c>
      <c r="C60" s="135" t="s">
        <v>1</v>
      </c>
      <c r="D60" s="113">
        <v>159</v>
      </c>
      <c r="E60" s="113">
        <v>379</v>
      </c>
      <c r="F60" s="110">
        <f>E60/18</f>
        <v>21.055555555555557</v>
      </c>
      <c r="G60" s="110">
        <v>0</v>
      </c>
      <c r="H60" s="110">
        <f>SUM(F60,G61)</f>
        <v>21.055555555555557</v>
      </c>
      <c r="I60" s="113">
        <v>293</v>
      </c>
      <c r="J60" s="113">
        <v>658</v>
      </c>
      <c r="K60" s="110">
        <f>J60/18</f>
        <v>36.55555555555556</v>
      </c>
      <c r="L60" s="110">
        <v>0</v>
      </c>
      <c r="M60" s="110">
        <f>SUM(K60,L61)</f>
        <v>36.55555555555556</v>
      </c>
      <c r="N60" s="113">
        <v>224</v>
      </c>
      <c r="O60" s="113">
        <v>484</v>
      </c>
      <c r="P60" s="110">
        <f>O60/18</f>
        <v>26.88888888888889</v>
      </c>
      <c r="Q60" s="110">
        <v>0</v>
      </c>
      <c r="R60" s="110">
        <f>SUM(P60,Q61)</f>
        <v>26.88888888888889</v>
      </c>
      <c r="S60" s="113">
        <f t="shared" si="3"/>
        <v>676</v>
      </c>
      <c r="T60" s="112">
        <f t="shared" si="4"/>
        <v>1521</v>
      </c>
      <c r="U60" s="111">
        <f>T60/36</f>
        <v>42.25</v>
      </c>
      <c r="V60" s="110">
        <v>0</v>
      </c>
      <c r="W60" s="110">
        <f>SUM(U60,V61)</f>
        <v>42.25</v>
      </c>
    </row>
    <row r="61" spans="1:23" ht="10.5">
      <c r="A61" s="109"/>
      <c r="B61" s="108"/>
      <c r="C61" s="137" t="s">
        <v>0</v>
      </c>
      <c r="D61" s="105">
        <v>0</v>
      </c>
      <c r="E61" s="105">
        <v>0</v>
      </c>
      <c r="F61" s="102">
        <f>E61/12</f>
        <v>0</v>
      </c>
      <c r="G61" s="102">
        <f>F61*2</f>
        <v>0</v>
      </c>
      <c r="H61" s="102">
        <v>0</v>
      </c>
      <c r="I61" s="105"/>
      <c r="J61" s="105"/>
      <c r="K61" s="102">
        <f>J61/12</f>
        <v>0</v>
      </c>
      <c r="L61" s="102">
        <f>K61*2</f>
        <v>0</v>
      </c>
      <c r="M61" s="102">
        <v>0</v>
      </c>
      <c r="N61" s="105">
        <v>0</v>
      </c>
      <c r="O61" s="105">
        <v>0</v>
      </c>
      <c r="P61" s="102">
        <f>O61/12</f>
        <v>0</v>
      </c>
      <c r="Q61" s="102">
        <f>P61*2</f>
        <v>0</v>
      </c>
      <c r="R61" s="102">
        <v>0</v>
      </c>
      <c r="S61" s="104">
        <f t="shared" si="3"/>
        <v>0</v>
      </c>
      <c r="T61" s="104">
        <f t="shared" si="4"/>
        <v>0</v>
      </c>
      <c r="U61" s="103">
        <f>T61/24</f>
        <v>0</v>
      </c>
      <c r="V61" s="102">
        <f>U61*2</f>
        <v>0</v>
      </c>
      <c r="W61" s="102">
        <v>0</v>
      </c>
    </row>
    <row r="62" spans="1:23" ht="10.5">
      <c r="A62" s="109" t="s">
        <v>25</v>
      </c>
      <c r="B62" s="108" t="s">
        <v>56</v>
      </c>
      <c r="C62" s="135" t="s">
        <v>1</v>
      </c>
      <c r="D62" s="113">
        <v>2035</v>
      </c>
      <c r="E62" s="113">
        <v>5936</v>
      </c>
      <c r="F62" s="110">
        <f>E62/18</f>
        <v>329.77777777777777</v>
      </c>
      <c r="G62" s="110">
        <v>0</v>
      </c>
      <c r="H62" s="110">
        <f>SUM(F62,G63)</f>
        <v>380.77777777777777</v>
      </c>
      <c r="I62" s="113">
        <v>1984</v>
      </c>
      <c r="J62" s="113">
        <v>5879</v>
      </c>
      <c r="K62" s="110">
        <f>J62/18</f>
        <v>326.6111111111111</v>
      </c>
      <c r="L62" s="110">
        <v>0</v>
      </c>
      <c r="M62" s="110">
        <f>SUM(K62,L63)</f>
        <v>371.4444444444444</v>
      </c>
      <c r="N62" s="113">
        <v>1714</v>
      </c>
      <c r="O62" s="113">
        <v>5141</v>
      </c>
      <c r="P62" s="110">
        <f>O62/18</f>
        <v>285.6111111111111</v>
      </c>
      <c r="Q62" s="110">
        <v>0</v>
      </c>
      <c r="R62" s="110">
        <f>SUM(P62,Q63)</f>
        <v>305.6111111111111</v>
      </c>
      <c r="S62" s="113">
        <f t="shared" si="3"/>
        <v>5733</v>
      </c>
      <c r="T62" s="112">
        <f t="shared" si="4"/>
        <v>16956</v>
      </c>
      <c r="U62" s="111">
        <f>T62/36</f>
        <v>471</v>
      </c>
      <c r="V62" s="110">
        <v>0</v>
      </c>
      <c r="W62" s="110">
        <f>SUM(U62,V63)</f>
        <v>528.9166666666666</v>
      </c>
    </row>
    <row r="63" spans="1:23" ht="10.5">
      <c r="A63" s="109"/>
      <c r="B63" s="108"/>
      <c r="C63" s="134" t="s">
        <v>0</v>
      </c>
      <c r="D63" s="104">
        <v>102</v>
      </c>
      <c r="E63" s="104">
        <v>306</v>
      </c>
      <c r="F63" s="102">
        <f>E63/12</f>
        <v>25.5</v>
      </c>
      <c r="G63" s="102">
        <f>F63*2</f>
        <v>51</v>
      </c>
      <c r="H63" s="102">
        <v>0</v>
      </c>
      <c r="I63" s="104">
        <v>93</v>
      </c>
      <c r="J63" s="104">
        <v>269</v>
      </c>
      <c r="K63" s="102">
        <f>J63/12</f>
        <v>22.416666666666668</v>
      </c>
      <c r="L63" s="102">
        <f>K63*2</f>
        <v>44.833333333333336</v>
      </c>
      <c r="M63" s="102">
        <v>0</v>
      </c>
      <c r="N63" s="104">
        <v>40</v>
      </c>
      <c r="O63" s="104">
        <v>120</v>
      </c>
      <c r="P63" s="102">
        <f>O63/12</f>
        <v>10</v>
      </c>
      <c r="Q63" s="102">
        <f>P63*2</f>
        <v>20</v>
      </c>
      <c r="R63" s="102">
        <v>0</v>
      </c>
      <c r="S63" s="104">
        <f t="shared" si="3"/>
        <v>235</v>
      </c>
      <c r="T63" s="104">
        <f t="shared" si="4"/>
        <v>695</v>
      </c>
      <c r="U63" s="103">
        <f>T63/24</f>
        <v>28.958333333333332</v>
      </c>
      <c r="V63" s="102">
        <f>U63*2</f>
        <v>57.916666666666664</v>
      </c>
      <c r="W63" s="102">
        <v>0</v>
      </c>
    </row>
    <row r="64" spans="1:23" ht="10.5">
      <c r="A64" s="109" t="s">
        <v>55</v>
      </c>
      <c r="B64" s="108" t="s">
        <v>54</v>
      </c>
      <c r="C64" s="135" t="s">
        <v>1</v>
      </c>
      <c r="D64" s="113">
        <v>79</v>
      </c>
      <c r="E64" s="113">
        <v>158</v>
      </c>
      <c r="F64" s="110">
        <f>E64/18</f>
        <v>8.777777777777779</v>
      </c>
      <c r="G64" s="110">
        <v>0</v>
      </c>
      <c r="H64" s="110">
        <f>SUM(F64,G65)</f>
        <v>8.777777777777779</v>
      </c>
      <c r="I64" s="113">
        <v>0</v>
      </c>
      <c r="J64" s="113">
        <v>0</v>
      </c>
      <c r="K64" s="110">
        <f>J64/18</f>
        <v>0</v>
      </c>
      <c r="L64" s="110">
        <v>0</v>
      </c>
      <c r="M64" s="110">
        <f>SUM(K64,L65)</f>
        <v>0</v>
      </c>
      <c r="N64" s="113">
        <v>0</v>
      </c>
      <c r="O64" s="113">
        <v>0</v>
      </c>
      <c r="P64" s="110">
        <f>O64/18</f>
        <v>0</v>
      </c>
      <c r="Q64" s="110">
        <v>0</v>
      </c>
      <c r="R64" s="110">
        <f>SUM(P64,Q65)</f>
        <v>0</v>
      </c>
      <c r="S64" s="113">
        <f t="shared" si="3"/>
        <v>79</v>
      </c>
      <c r="T64" s="112">
        <f t="shared" si="4"/>
        <v>158</v>
      </c>
      <c r="U64" s="111">
        <f>T64/36</f>
        <v>4.388888888888889</v>
      </c>
      <c r="V64" s="110">
        <v>0</v>
      </c>
      <c r="W64" s="110">
        <f>SUM(U64,V65)</f>
        <v>4.388888888888889</v>
      </c>
    </row>
    <row r="65" spans="1:23" ht="10.5">
      <c r="A65" s="109"/>
      <c r="B65" s="108"/>
      <c r="C65" s="137" t="s">
        <v>0</v>
      </c>
      <c r="D65" s="105">
        <v>0</v>
      </c>
      <c r="E65" s="105">
        <v>0</v>
      </c>
      <c r="F65" s="102">
        <f>E65/12</f>
        <v>0</v>
      </c>
      <c r="G65" s="102">
        <f>F65*2</f>
        <v>0</v>
      </c>
      <c r="H65" s="102">
        <v>0</v>
      </c>
      <c r="I65" s="105">
        <v>0</v>
      </c>
      <c r="J65" s="105">
        <v>0</v>
      </c>
      <c r="K65" s="102">
        <f>J65/12</f>
        <v>0</v>
      </c>
      <c r="L65" s="102">
        <f>K65*2</f>
        <v>0</v>
      </c>
      <c r="M65" s="102">
        <v>0</v>
      </c>
      <c r="N65" s="105">
        <v>0</v>
      </c>
      <c r="O65" s="105">
        <v>0</v>
      </c>
      <c r="P65" s="102">
        <f>O65/12</f>
        <v>0</v>
      </c>
      <c r="Q65" s="102">
        <f>P65*2</f>
        <v>0</v>
      </c>
      <c r="R65" s="102">
        <v>0</v>
      </c>
      <c r="S65" s="104">
        <f t="shared" si="3"/>
        <v>0</v>
      </c>
      <c r="T65" s="104">
        <f t="shared" si="4"/>
        <v>0</v>
      </c>
      <c r="U65" s="103">
        <f>T65/24</f>
        <v>0</v>
      </c>
      <c r="V65" s="102">
        <f>U65*2</f>
        <v>0</v>
      </c>
      <c r="W65" s="102">
        <v>0</v>
      </c>
    </row>
    <row r="66" spans="1:23" ht="10.5">
      <c r="A66" s="109" t="s">
        <v>53</v>
      </c>
      <c r="B66" s="108" t="s">
        <v>52</v>
      </c>
      <c r="C66" s="135" t="s">
        <v>1</v>
      </c>
      <c r="D66" s="113">
        <v>28</v>
      </c>
      <c r="E66" s="113">
        <v>60</v>
      </c>
      <c r="F66" s="110">
        <f>E66/18</f>
        <v>3.3333333333333335</v>
      </c>
      <c r="G66" s="110">
        <v>0</v>
      </c>
      <c r="H66" s="110">
        <f>SUM(F66,G67)</f>
        <v>3.3333333333333335</v>
      </c>
      <c r="I66" s="113">
        <v>188</v>
      </c>
      <c r="J66" s="113">
        <v>403</v>
      </c>
      <c r="K66" s="110">
        <f>J66/18</f>
        <v>22.38888888888889</v>
      </c>
      <c r="L66" s="110">
        <v>0</v>
      </c>
      <c r="M66" s="110">
        <f>SUM(K66,L67)</f>
        <v>22.38888888888889</v>
      </c>
      <c r="N66" s="113">
        <v>0</v>
      </c>
      <c r="O66" s="113">
        <v>0</v>
      </c>
      <c r="P66" s="110">
        <f>O66/18</f>
        <v>0</v>
      </c>
      <c r="Q66" s="110">
        <v>0</v>
      </c>
      <c r="R66" s="110">
        <f>SUM(P66,Q67)</f>
        <v>0</v>
      </c>
      <c r="S66" s="113">
        <f t="shared" si="3"/>
        <v>216</v>
      </c>
      <c r="T66" s="112">
        <f t="shared" si="4"/>
        <v>463</v>
      </c>
      <c r="U66" s="111">
        <f>T66/36</f>
        <v>12.86111111111111</v>
      </c>
      <c r="V66" s="110">
        <v>0</v>
      </c>
      <c r="W66" s="110">
        <f>SUM(U66,V67)</f>
        <v>12.86111111111111</v>
      </c>
    </row>
    <row r="67" spans="1:23" ht="10.5">
      <c r="A67" s="109"/>
      <c r="B67" s="108"/>
      <c r="C67" s="137" t="s">
        <v>0</v>
      </c>
      <c r="D67" s="105">
        <v>0</v>
      </c>
      <c r="E67" s="105">
        <v>0</v>
      </c>
      <c r="F67" s="102">
        <f>E67/12</f>
        <v>0</v>
      </c>
      <c r="G67" s="102">
        <f>F67*2</f>
        <v>0</v>
      </c>
      <c r="H67" s="102">
        <v>0</v>
      </c>
      <c r="I67" s="105">
        <v>0</v>
      </c>
      <c r="J67" s="105">
        <v>0</v>
      </c>
      <c r="K67" s="102">
        <f>J67/12</f>
        <v>0</v>
      </c>
      <c r="L67" s="102">
        <f>K67*2</f>
        <v>0</v>
      </c>
      <c r="M67" s="102">
        <v>0</v>
      </c>
      <c r="N67" s="105">
        <v>0</v>
      </c>
      <c r="O67" s="105">
        <v>0</v>
      </c>
      <c r="P67" s="102">
        <f>O67/12</f>
        <v>0</v>
      </c>
      <c r="Q67" s="102">
        <f>P67*2</f>
        <v>0</v>
      </c>
      <c r="R67" s="102">
        <v>0</v>
      </c>
      <c r="S67" s="104">
        <f t="shared" si="3"/>
        <v>0</v>
      </c>
      <c r="T67" s="104">
        <f t="shared" si="4"/>
        <v>0</v>
      </c>
      <c r="U67" s="103">
        <f>T67/24</f>
        <v>0</v>
      </c>
      <c r="V67" s="102">
        <f>U67*2</f>
        <v>0</v>
      </c>
      <c r="W67" s="102">
        <v>0</v>
      </c>
    </row>
    <row r="68" spans="1:23" ht="10.5">
      <c r="A68" s="109" t="s">
        <v>53</v>
      </c>
      <c r="B68" s="152" t="s">
        <v>22</v>
      </c>
      <c r="C68" s="135" t="s">
        <v>1</v>
      </c>
      <c r="D68" s="113">
        <v>553</v>
      </c>
      <c r="E68" s="113">
        <v>1442</v>
      </c>
      <c r="F68" s="110">
        <f>E68/18</f>
        <v>80.11111111111111</v>
      </c>
      <c r="G68" s="110">
        <v>0</v>
      </c>
      <c r="H68" s="110">
        <f>SUM(F68,G69)</f>
        <v>80.11111111111111</v>
      </c>
      <c r="I68" s="113">
        <v>0</v>
      </c>
      <c r="J68" s="113">
        <v>0</v>
      </c>
      <c r="K68" s="110">
        <f>J68/18</f>
        <v>0</v>
      </c>
      <c r="L68" s="110">
        <v>0</v>
      </c>
      <c r="M68" s="110">
        <f>SUM(K68,L69)</f>
        <v>0</v>
      </c>
      <c r="N68" s="113">
        <v>0</v>
      </c>
      <c r="O68" s="113">
        <v>0</v>
      </c>
      <c r="P68" s="110">
        <f>O68/18</f>
        <v>0</v>
      </c>
      <c r="Q68" s="110">
        <v>0</v>
      </c>
      <c r="R68" s="110">
        <f>SUM(P68,Q69)</f>
        <v>0</v>
      </c>
      <c r="S68" s="113">
        <f t="shared" si="3"/>
        <v>553</v>
      </c>
      <c r="T68" s="112">
        <f t="shared" si="4"/>
        <v>1442</v>
      </c>
      <c r="U68" s="111">
        <f>T68/36</f>
        <v>40.05555555555556</v>
      </c>
      <c r="V68" s="110">
        <v>0</v>
      </c>
      <c r="W68" s="110">
        <f>SUM(U68,V69)</f>
        <v>40.05555555555556</v>
      </c>
    </row>
    <row r="69" spans="1:23" ht="10.5">
      <c r="A69" s="109"/>
      <c r="B69" s="155"/>
      <c r="C69" s="137" t="s">
        <v>0</v>
      </c>
      <c r="D69" s="105">
        <v>0</v>
      </c>
      <c r="E69" s="105">
        <v>0</v>
      </c>
      <c r="F69" s="102">
        <f>E69/12</f>
        <v>0</v>
      </c>
      <c r="G69" s="102">
        <f>F69*2</f>
        <v>0</v>
      </c>
      <c r="H69" s="102">
        <v>0</v>
      </c>
      <c r="I69" s="105">
        <v>0</v>
      </c>
      <c r="J69" s="105">
        <v>0</v>
      </c>
      <c r="K69" s="102">
        <f>J69/12</f>
        <v>0</v>
      </c>
      <c r="L69" s="102">
        <f>K69*2</f>
        <v>0</v>
      </c>
      <c r="M69" s="102">
        <v>0</v>
      </c>
      <c r="N69" s="105">
        <v>0</v>
      </c>
      <c r="O69" s="105">
        <v>0</v>
      </c>
      <c r="P69" s="102">
        <f>O69/12</f>
        <v>0</v>
      </c>
      <c r="Q69" s="102">
        <f>P69*2</f>
        <v>0</v>
      </c>
      <c r="R69" s="102">
        <v>0</v>
      </c>
      <c r="S69" s="104">
        <f t="shared" si="3"/>
        <v>0</v>
      </c>
      <c r="T69" s="104">
        <f t="shared" si="4"/>
        <v>0</v>
      </c>
      <c r="U69" s="103">
        <f>T69/24</f>
        <v>0</v>
      </c>
      <c r="V69" s="102">
        <f>U69*2</f>
        <v>0</v>
      </c>
      <c r="W69" s="102">
        <v>0</v>
      </c>
    </row>
    <row r="70" spans="1:23" ht="12.75" customHeight="1">
      <c r="A70" s="183" t="s">
        <v>3</v>
      </c>
      <c r="B70" s="184" t="s">
        <v>3</v>
      </c>
      <c r="C70" s="132" t="s">
        <v>1</v>
      </c>
      <c r="D70" s="97">
        <f>SUM(D46,D48,D50,D52,D54,D56,D58,D60,D62,D64,D66,D68)</f>
        <v>7158</v>
      </c>
      <c r="E70" s="97">
        <f>SUM(E46,E48,E50,E52,E54,E56,E58,E60,E62,E64,E66,E68)</f>
        <v>18270</v>
      </c>
      <c r="F70" s="95">
        <f>E70/18</f>
        <v>1015</v>
      </c>
      <c r="G70" s="97">
        <v>0</v>
      </c>
      <c r="H70" s="141">
        <f>SUM(F70,G71)</f>
        <v>1121.8333333333333</v>
      </c>
      <c r="I70" s="97">
        <f>SUM(I46,I48,I50,I52,I54,I56,I58,I60,I62,I64,I66,I68)</f>
        <v>7252</v>
      </c>
      <c r="J70" s="97">
        <f>SUM(J46,J48,J50,J52,J54,J56,J58,J60,J62,J64,J66,J68)</f>
        <v>17182</v>
      </c>
      <c r="K70" s="95">
        <f>J70/18</f>
        <v>954.5555555555555</v>
      </c>
      <c r="L70" s="95">
        <v>0</v>
      </c>
      <c r="M70" s="95">
        <f>SUM(K70,L71)</f>
        <v>1018.7222222222222</v>
      </c>
      <c r="N70" s="97">
        <f>SUM(N46,N48,N50,N52:N54,N56,N58,N60:N62,N64:N68)</f>
        <v>4524</v>
      </c>
      <c r="O70" s="97">
        <f>SUM(O46,O48,O50,O52:O54,O56,O58,O60:O62,O64:O68)</f>
        <v>12687</v>
      </c>
      <c r="P70" s="95">
        <f>O70/18</f>
        <v>704.8333333333334</v>
      </c>
      <c r="Q70" s="95">
        <v>0</v>
      </c>
      <c r="R70" s="95">
        <f>SUM(P70,Q71)</f>
        <v>1112.1666666666667</v>
      </c>
      <c r="S70" s="97">
        <f>SUM(S46,S48,S50,S52:S54,S56:S58,S60:S62,S64:S68)</f>
        <v>18934</v>
      </c>
      <c r="T70" s="97">
        <f>SUM(T46,T48,T50,T52:T54,T56:T58,T60:T62,T64:T68)</f>
        <v>48139</v>
      </c>
      <c r="U70" s="96">
        <f>T70/36</f>
        <v>1337.1944444444443</v>
      </c>
      <c r="V70" s="95">
        <v>0</v>
      </c>
      <c r="W70" s="95">
        <f>SUM(U70,V71)</f>
        <v>1626.361111111111</v>
      </c>
    </row>
    <row r="71" spans="1:23" ht="12.75" customHeight="1">
      <c r="A71" s="183"/>
      <c r="B71" s="184"/>
      <c r="C71" s="132" t="s">
        <v>0</v>
      </c>
      <c r="D71" s="97">
        <f>SUM(D47,D49,D51,D53,D55,D57,D59,D61,D63,D65,D67,D69)</f>
        <v>225</v>
      </c>
      <c r="E71" s="97">
        <f>SUM(E47,E49,E51,E53,E55,E57,E59,E61,E63,E65,E67,E69)</f>
        <v>641</v>
      </c>
      <c r="F71" s="95">
        <f>E71/12</f>
        <v>53.416666666666664</v>
      </c>
      <c r="G71" s="141">
        <f>F71*2</f>
        <v>106.83333333333333</v>
      </c>
      <c r="H71" s="97">
        <v>0</v>
      </c>
      <c r="I71" s="97">
        <f>SUM(I47,I49,I51,I53,I55,I57,I59,I61,I63,I65,I67,I69)</f>
        <v>133</v>
      </c>
      <c r="J71" s="97">
        <f>SUM(J47,J49,J51,J53,J55,J57,J59,J61,J63,J65,J67,J69)</f>
        <v>385</v>
      </c>
      <c r="K71" s="95">
        <f>J71/12</f>
        <v>32.083333333333336</v>
      </c>
      <c r="L71" s="95">
        <f>K71*2</f>
        <v>64.16666666666667</v>
      </c>
      <c r="M71" s="95">
        <v>0</v>
      </c>
      <c r="N71" s="97">
        <f>SUM(N47,N49,N51,N55,N59,N63)</f>
        <v>894</v>
      </c>
      <c r="O71" s="97">
        <f>SUM(O47,O49,O51,O55,O59,O63)</f>
        <v>2444</v>
      </c>
      <c r="P71" s="95">
        <f>O71/12</f>
        <v>203.66666666666666</v>
      </c>
      <c r="Q71" s="95">
        <f>P71*2</f>
        <v>407.3333333333333</v>
      </c>
      <c r="R71" s="95">
        <v>0</v>
      </c>
      <c r="S71" s="97">
        <f>SUM(S47,S49,S51,S53,S55,S57,S59,S61,S63,S65,S67,S69)</f>
        <v>1252</v>
      </c>
      <c r="T71" s="97">
        <f>SUM(T47,T49,T51,T53,T55,T57,T59,T61,T63,T65,T67,T69)</f>
        <v>3470</v>
      </c>
      <c r="U71" s="96">
        <f>T71/24</f>
        <v>144.58333333333334</v>
      </c>
      <c r="V71" s="95">
        <f>U71*2</f>
        <v>289.1666666666667</v>
      </c>
      <c r="W71" s="95">
        <v>0</v>
      </c>
    </row>
    <row r="72" spans="1:23" ht="10.5">
      <c r="A72" s="116" t="s">
        <v>51</v>
      </c>
      <c r="B72" s="108"/>
      <c r="C72" s="135"/>
      <c r="D72" s="113"/>
      <c r="E72" s="113"/>
      <c r="F72" s="110"/>
      <c r="G72" s="110"/>
      <c r="H72" s="110"/>
      <c r="I72" s="113"/>
      <c r="J72" s="113"/>
      <c r="K72" s="110"/>
      <c r="L72" s="110"/>
      <c r="M72" s="110"/>
      <c r="N72" s="113"/>
      <c r="O72" s="113"/>
      <c r="P72" s="110"/>
      <c r="Q72" s="110"/>
      <c r="R72" s="110"/>
      <c r="S72" s="110"/>
      <c r="T72" s="112"/>
      <c r="U72" s="111"/>
      <c r="V72" s="110"/>
      <c r="W72" s="110"/>
    </row>
    <row r="73" spans="1:23" ht="10.5">
      <c r="A73" s="109" t="s">
        <v>10</v>
      </c>
      <c r="B73" s="108" t="s">
        <v>50</v>
      </c>
      <c r="C73" s="135" t="s">
        <v>1</v>
      </c>
      <c r="D73" s="113">
        <v>83</v>
      </c>
      <c r="E73" s="113">
        <v>173</v>
      </c>
      <c r="F73" s="110">
        <f>E73/18</f>
        <v>9.61111111111111</v>
      </c>
      <c r="G73" s="110">
        <v>0</v>
      </c>
      <c r="H73" s="110">
        <f>SUM(F73,G74)</f>
        <v>14.11111111111111</v>
      </c>
      <c r="I73" s="113">
        <v>281</v>
      </c>
      <c r="J73" s="113">
        <v>803</v>
      </c>
      <c r="K73" s="110">
        <f>J73/18</f>
        <v>44.611111111111114</v>
      </c>
      <c r="L73" s="110">
        <v>0</v>
      </c>
      <c r="M73" s="110">
        <f>SUM(K73,L74)</f>
        <v>47.44444444444445</v>
      </c>
      <c r="N73" s="113">
        <v>85</v>
      </c>
      <c r="O73" s="113">
        <v>885</v>
      </c>
      <c r="P73" s="110">
        <f>O73/18</f>
        <v>49.166666666666664</v>
      </c>
      <c r="Q73" s="110">
        <v>0</v>
      </c>
      <c r="R73" s="110">
        <f>SUM(P73,Q74)</f>
        <v>49.166666666666664</v>
      </c>
      <c r="S73" s="113">
        <f aca="true" t="shared" si="5" ref="S73:S82">SUM(D73,I73,N73)</f>
        <v>449</v>
      </c>
      <c r="T73" s="112">
        <f aca="true" t="shared" si="6" ref="T73:T82">SUM(E73,J73,O73)</f>
        <v>1861</v>
      </c>
      <c r="U73" s="111">
        <f>T73/36</f>
        <v>51.69444444444444</v>
      </c>
      <c r="V73" s="110">
        <v>0</v>
      </c>
      <c r="W73" s="110">
        <f>SUM(U73,V74)</f>
        <v>55.36111111111111</v>
      </c>
    </row>
    <row r="74" spans="1:23" ht="10.5">
      <c r="A74" s="109"/>
      <c r="B74" s="108"/>
      <c r="C74" s="134" t="s">
        <v>0</v>
      </c>
      <c r="D74" s="104">
        <v>11</v>
      </c>
      <c r="E74" s="104">
        <v>27</v>
      </c>
      <c r="F74" s="102">
        <f>E74/12</f>
        <v>2.25</v>
      </c>
      <c r="G74" s="102">
        <f>F74*2</f>
        <v>4.5</v>
      </c>
      <c r="H74" s="102">
        <v>0</v>
      </c>
      <c r="I74" s="104">
        <v>7</v>
      </c>
      <c r="J74" s="104">
        <v>17</v>
      </c>
      <c r="K74" s="102">
        <f>J74/12</f>
        <v>1.4166666666666667</v>
      </c>
      <c r="L74" s="102">
        <f>K74*2</f>
        <v>2.8333333333333335</v>
      </c>
      <c r="M74" s="102">
        <v>0</v>
      </c>
      <c r="N74" s="104">
        <v>0</v>
      </c>
      <c r="O74" s="104">
        <v>0</v>
      </c>
      <c r="P74" s="102">
        <f>O74/12</f>
        <v>0</v>
      </c>
      <c r="Q74" s="102">
        <f>P74*2</f>
        <v>0</v>
      </c>
      <c r="R74" s="102">
        <v>0</v>
      </c>
      <c r="S74" s="104">
        <f t="shared" si="5"/>
        <v>18</v>
      </c>
      <c r="T74" s="104">
        <f t="shared" si="6"/>
        <v>44</v>
      </c>
      <c r="U74" s="103">
        <f>T74/24</f>
        <v>1.8333333333333333</v>
      </c>
      <c r="V74" s="102">
        <f>U74*2</f>
        <v>3.6666666666666665</v>
      </c>
      <c r="W74" s="102">
        <v>0</v>
      </c>
    </row>
    <row r="75" spans="1:23" ht="10.5">
      <c r="A75" s="109" t="s">
        <v>8</v>
      </c>
      <c r="B75" s="108" t="s">
        <v>49</v>
      </c>
      <c r="C75" s="135" t="s">
        <v>1</v>
      </c>
      <c r="D75" s="113">
        <v>281</v>
      </c>
      <c r="E75" s="113">
        <v>843</v>
      </c>
      <c r="F75" s="110">
        <f>E75/18</f>
        <v>46.833333333333336</v>
      </c>
      <c r="G75" s="110">
        <v>0</v>
      </c>
      <c r="H75" s="110">
        <f>SUM(F75,G76)</f>
        <v>46.833333333333336</v>
      </c>
      <c r="I75" s="113">
        <v>462</v>
      </c>
      <c r="J75" s="113">
        <v>1208</v>
      </c>
      <c r="K75" s="110">
        <f>J75/18</f>
        <v>67.11111111111111</v>
      </c>
      <c r="L75" s="110">
        <v>0</v>
      </c>
      <c r="M75" s="110">
        <f>SUM(K75,L76)</f>
        <v>67.11111111111111</v>
      </c>
      <c r="N75" s="113">
        <v>501</v>
      </c>
      <c r="O75" s="113">
        <v>1924</v>
      </c>
      <c r="P75" s="110">
        <f>O75/18</f>
        <v>106.88888888888889</v>
      </c>
      <c r="Q75" s="110">
        <v>0</v>
      </c>
      <c r="R75" s="110">
        <f>SUM(P75,Q76)</f>
        <v>106.88888888888889</v>
      </c>
      <c r="S75" s="113">
        <f t="shared" si="5"/>
        <v>1244</v>
      </c>
      <c r="T75" s="112">
        <f t="shared" si="6"/>
        <v>3975</v>
      </c>
      <c r="U75" s="111">
        <f>T75/36</f>
        <v>110.41666666666667</v>
      </c>
      <c r="V75" s="110">
        <v>0</v>
      </c>
      <c r="W75" s="110">
        <f>SUM(U75,V76)</f>
        <v>110.41666666666667</v>
      </c>
    </row>
    <row r="76" spans="1:23" ht="10.5">
      <c r="A76" s="109"/>
      <c r="B76" s="108"/>
      <c r="C76" s="137" t="s">
        <v>0</v>
      </c>
      <c r="D76" s="105">
        <v>0</v>
      </c>
      <c r="E76" s="105">
        <v>0</v>
      </c>
      <c r="F76" s="102">
        <f>E76/12</f>
        <v>0</v>
      </c>
      <c r="G76" s="102">
        <f>F76*2</f>
        <v>0</v>
      </c>
      <c r="H76" s="102">
        <v>0</v>
      </c>
      <c r="I76" s="105">
        <v>0</v>
      </c>
      <c r="J76" s="105">
        <v>0</v>
      </c>
      <c r="K76" s="102">
        <f>J76/12</f>
        <v>0</v>
      </c>
      <c r="L76" s="102">
        <f>K76*2</f>
        <v>0</v>
      </c>
      <c r="M76" s="102">
        <v>0</v>
      </c>
      <c r="N76" s="105"/>
      <c r="O76" s="105"/>
      <c r="P76" s="102">
        <f>O76/12</f>
        <v>0</v>
      </c>
      <c r="Q76" s="102">
        <f>P76*2</f>
        <v>0</v>
      </c>
      <c r="R76" s="102">
        <v>0</v>
      </c>
      <c r="S76" s="104">
        <f t="shared" si="5"/>
        <v>0</v>
      </c>
      <c r="T76" s="104">
        <f t="shared" si="6"/>
        <v>0</v>
      </c>
      <c r="U76" s="103">
        <f>T76/24</f>
        <v>0</v>
      </c>
      <c r="V76" s="102">
        <f>U76*2</f>
        <v>0</v>
      </c>
      <c r="W76" s="102">
        <v>0</v>
      </c>
    </row>
    <row r="77" spans="1:23" ht="10.5">
      <c r="A77" s="109" t="s">
        <v>6</v>
      </c>
      <c r="B77" s="108" t="s">
        <v>48</v>
      </c>
      <c r="C77" s="135" t="s">
        <v>1</v>
      </c>
      <c r="D77" s="113">
        <v>524</v>
      </c>
      <c r="E77" s="113">
        <v>1470</v>
      </c>
      <c r="F77" s="110">
        <f>E77/18</f>
        <v>81.66666666666667</v>
      </c>
      <c r="G77" s="110">
        <v>0</v>
      </c>
      <c r="H77" s="110">
        <f>SUM(F77,G78)</f>
        <v>81.66666666666667</v>
      </c>
      <c r="I77" s="113">
        <v>974</v>
      </c>
      <c r="J77" s="113">
        <v>2814</v>
      </c>
      <c r="K77" s="110">
        <f>J77/18</f>
        <v>156.33333333333334</v>
      </c>
      <c r="L77" s="110">
        <v>0</v>
      </c>
      <c r="M77" s="110">
        <f>SUM(K77,L78)</f>
        <v>156.33333333333334</v>
      </c>
      <c r="N77" s="113">
        <v>336</v>
      </c>
      <c r="O77" s="113">
        <v>1608</v>
      </c>
      <c r="P77" s="110">
        <f>O77/18</f>
        <v>89.33333333333333</v>
      </c>
      <c r="Q77" s="110">
        <v>0</v>
      </c>
      <c r="R77" s="110">
        <f>SUM(P77,Q78)</f>
        <v>89.33333333333333</v>
      </c>
      <c r="S77" s="113">
        <f t="shared" si="5"/>
        <v>1834</v>
      </c>
      <c r="T77" s="112">
        <f t="shared" si="6"/>
        <v>5892</v>
      </c>
      <c r="U77" s="111">
        <f>T77/36</f>
        <v>163.66666666666666</v>
      </c>
      <c r="V77" s="110">
        <v>0</v>
      </c>
      <c r="W77" s="110">
        <f>SUM(U77,V78)</f>
        <v>163.66666666666666</v>
      </c>
    </row>
    <row r="78" spans="1:23" ht="10.5">
      <c r="A78" s="109"/>
      <c r="B78" s="108"/>
      <c r="C78" s="137" t="s">
        <v>0</v>
      </c>
      <c r="D78" s="105">
        <v>0</v>
      </c>
      <c r="E78" s="105">
        <v>0</v>
      </c>
      <c r="F78" s="102">
        <f>E78/12</f>
        <v>0</v>
      </c>
      <c r="G78" s="102">
        <f>F78*2</f>
        <v>0</v>
      </c>
      <c r="H78" s="102">
        <v>0</v>
      </c>
      <c r="I78" s="105">
        <v>0</v>
      </c>
      <c r="J78" s="105">
        <v>0</v>
      </c>
      <c r="K78" s="102">
        <f>J78/12</f>
        <v>0</v>
      </c>
      <c r="L78" s="102">
        <f>K78*2</f>
        <v>0</v>
      </c>
      <c r="M78" s="102">
        <v>0</v>
      </c>
      <c r="N78" s="105"/>
      <c r="O78" s="105"/>
      <c r="P78" s="102">
        <f>O78/12</f>
        <v>0</v>
      </c>
      <c r="Q78" s="102">
        <f>P78*2</f>
        <v>0</v>
      </c>
      <c r="R78" s="102">
        <v>0</v>
      </c>
      <c r="S78" s="104">
        <f t="shared" si="5"/>
        <v>0</v>
      </c>
      <c r="T78" s="104">
        <f t="shared" si="6"/>
        <v>0</v>
      </c>
      <c r="U78" s="103">
        <f>T78/24</f>
        <v>0</v>
      </c>
      <c r="V78" s="102">
        <f>U78*2</f>
        <v>0</v>
      </c>
      <c r="W78" s="102">
        <v>0</v>
      </c>
    </row>
    <row r="79" spans="1:23" ht="10.5">
      <c r="A79" s="109" t="s">
        <v>35</v>
      </c>
      <c r="B79" s="108" t="s">
        <v>47</v>
      </c>
      <c r="C79" s="135" t="s">
        <v>1</v>
      </c>
      <c r="D79" s="113">
        <v>316</v>
      </c>
      <c r="E79" s="113">
        <v>728</v>
      </c>
      <c r="F79" s="110">
        <f>E79/18</f>
        <v>40.44444444444444</v>
      </c>
      <c r="G79" s="110">
        <v>0</v>
      </c>
      <c r="H79" s="110">
        <f>SUM(F79,G80)</f>
        <v>40.44444444444444</v>
      </c>
      <c r="I79" s="113">
        <v>368</v>
      </c>
      <c r="J79" s="113">
        <v>934</v>
      </c>
      <c r="K79" s="110">
        <f>J79/18</f>
        <v>51.888888888888886</v>
      </c>
      <c r="L79" s="110">
        <v>0</v>
      </c>
      <c r="M79" s="110">
        <f>SUM(K79,L80)</f>
        <v>51.888888888888886</v>
      </c>
      <c r="N79" s="113">
        <v>186</v>
      </c>
      <c r="O79" s="113">
        <v>990</v>
      </c>
      <c r="P79" s="110">
        <f>O79/18</f>
        <v>55</v>
      </c>
      <c r="Q79" s="110">
        <v>0</v>
      </c>
      <c r="R79" s="110">
        <f>SUM(P79,Q80)</f>
        <v>55</v>
      </c>
      <c r="S79" s="113">
        <f t="shared" si="5"/>
        <v>870</v>
      </c>
      <c r="T79" s="112">
        <f t="shared" si="6"/>
        <v>2652</v>
      </c>
      <c r="U79" s="111">
        <f>T79/36</f>
        <v>73.66666666666667</v>
      </c>
      <c r="V79" s="110">
        <v>0</v>
      </c>
      <c r="W79" s="110">
        <f>SUM(U79,V80)</f>
        <v>73.66666666666667</v>
      </c>
    </row>
    <row r="80" spans="1:23" ht="10.5">
      <c r="A80" s="109"/>
      <c r="B80" s="108"/>
      <c r="C80" s="137" t="s">
        <v>0</v>
      </c>
      <c r="D80" s="105">
        <v>0</v>
      </c>
      <c r="E80" s="105">
        <v>0</v>
      </c>
      <c r="F80" s="102">
        <f>E80/12</f>
        <v>0</v>
      </c>
      <c r="G80" s="102">
        <f>F80*2</f>
        <v>0</v>
      </c>
      <c r="H80" s="102">
        <v>0</v>
      </c>
      <c r="I80" s="105">
        <v>0</v>
      </c>
      <c r="J80" s="105">
        <v>0</v>
      </c>
      <c r="K80" s="102">
        <f>J80/12</f>
        <v>0</v>
      </c>
      <c r="L80" s="102">
        <f>K80*2</f>
        <v>0</v>
      </c>
      <c r="M80" s="102">
        <v>0</v>
      </c>
      <c r="N80" s="105"/>
      <c r="O80" s="105"/>
      <c r="P80" s="102">
        <f>O80/12</f>
        <v>0</v>
      </c>
      <c r="Q80" s="102">
        <f>P80*2</f>
        <v>0</v>
      </c>
      <c r="R80" s="102">
        <v>0</v>
      </c>
      <c r="S80" s="104">
        <f t="shared" si="5"/>
        <v>0</v>
      </c>
      <c r="T80" s="104">
        <f t="shared" si="6"/>
        <v>0</v>
      </c>
      <c r="U80" s="103">
        <f>T80/24</f>
        <v>0</v>
      </c>
      <c r="V80" s="102">
        <f>U80*2</f>
        <v>0</v>
      </c>
      <c r="W80" s="102">
        <v>0</v>
      </c>
    </row>
    <row r="81" spans="1:23" ht="10.5">
      <c r="A81" s="109" t="s">
        <v>33</v>
      </c>
      <c r="B81" s="108" t="s">
        <v>46</v>
      </c>
      <c r="C81" s="135" t="s">
        <v>1</v>
      </c>
      <c r="D81" s="113">
        <v>841</v>
      </c>
      <c r="E81" s="113">
        <v>2388</v>
      </c>
      <c r="F81" s="110">
        <f>E81/18</f>
        <v>132.66666666666666</v>
      </c>
      <c r="G81" s="110">
        <v>0</v>
      </c>
      <c r="H81" s="110">
        <f>SUM(F81,G82)</f>
        <v>231.16666666666666</v>
      </c>
      <c r="I81" s="113">
        <v>1077</v>
      </c>
      <c r="J81" s="113">
        <v>3103</v>
      </c>
      <c r="K81" s="110">
        <f>J81/18</f>
        <v>172.38888888888889</v>
      </c>
      <c r="L81" s="110">
        <v>0</v>
      </c>
      <c r="M81" s="110">
        <f>SUM(K81,L82)</f>
        <v>243.88888888888889</v>
      </c>
      <c r="N81" s="113">
        <v>527</v>
      </c>
      <c r="O81" s="113">
        <v>2051</v>
      </c>
      <c r="P81" s="110">
        <f>O81/18</f>
        <v>113.94444444444444</v>
      </c>
      <c r="Q81" s="110">
        <v>0</v>
      </c>
      <c r="R81" s="110">
        <f>SUM(P81,Q82)</f>
        <v>113.94444444444444</v>
      </c>
      <c r="S81" s="113">
        <f t="shared" si="5"/>
        <v>2445</v>
      </c>
      <c r="T81" s="112">
        <f t="shared" si="6"/>
        <v>7542</v>
      </c>
      <c r="U81" s="111">
        <f>T81/36</f>
        <v>209.5</v>
      </c>
      <c r="V81" s="110">
        <v>0</v>
      </c>
      <c r="W81" s="110">
        <f>SUM(U81,V82)</f>
        <v>294.5</v>
      </c>
    </row>
    <row r="82" spans="1:23" ht="10.5">
      <c r="A82" s="109"/>
      <c r="B82" s="108"/>
      <c r="C82" s="134" t="s">
        <v>0</v>
      </c>
      <c r="D82" s="104">
        <v>185</v>
      </c>
      <c r="E82" s="104">
        <v>591</v>
      </c>
      <c r="F82" s="102">
        <f>E82/12</f>
        <v>49.25</v>
      </c>
      <c r="G82" s="102">
        <f>F82*2</f>
        <v>98.5</v>
      </c>
      <c r="H82" s="102">
        <v>0</v>
      </c>
      <c r="I82" s="104">
        <v>137</v>
      </c>
      <c r="J82" s="104">
        <v>429</v>
      </c>
      <c r="K82" s="102">
        <f>J82/12</f>
        <v>35.75</v>
      </c>
      <c r="L82" s="102">
        <f>K82*2</f>
        <v>71.5</v>
      </c>
      <c r="M82" s="102">
        <v>0</v>
      </c>
      <c r="N82" s="104">
        <v>0</v>
      </c>
      <c r="O82" s="104">
        <v>0</v>
      </c>
      <c r="P82" s="102">
        <f>O82/12</f>
        <v>0</v>
      </c>
      <c r="Q82" s="102">
        <f>P82*2</f>
        <v>0</v>
      </c>
      <c r="R82" s="102">
        <v>0</v>
      </c>
      <c r="S82" s="104">
        <f t="shared" si="5"/>
        <v>322</v>
      </c>
      <c r="T82" s="104">
        <f t="shared" si="6"/>
        <v>1020</v>
      </c>
      <c r="U82" s="103">
        <f>T82/24</f>
        <v>42.5</v>
      </c>
      <c r="V82" s="102">
        <f>U82*2</f>
        <v>85</v>
      </c>
      <c r="W82" s="102">
        <v>0</v>
      </c>
    </row>
    <row r="83" spans="1:23" ht="12" customHeight="1">
      <c r="A83" s="183" t="s">
        <v>3</v>
      </c>
      <c r="B83" s="184"/>
      <c r="C83" s="132" t="s">
        <v>1</v>
      </c>
      <c r="D83" s="97">
        <f>SUM(D73,D75,D77,D79,D81)</f>
        <v>2045</v>
      </c>
      <c r="E83" s="97">
        <f>SUM(E73,E75,E77,E79,E81)</f>
        <v>5602</v>
      </c>
      <c r="F83" s="95">
        <f>E83/18</f>
        <v>311.22222222222223</v>
      </c>
      <c r="G83" s="97">
        <v>0</v>
      </c>
      <c r="H83" s="141">
        <f>SUM(F83,G84)</f>
        <v>414.22222222222223</v>
      </c>
      <c r="I83" s="97">
        <v>3162</v>
      </c>
      <c r="J83" s="97">
        <v>8862</v>
      </c>
      <c r="K83" s="95">
        <f>J83/18</f>
        <v>492.3333333333333</v>
      </c>
      <c r="L83" s="95">
        <v>0</v>
      </c>
      <c r="M83" s="95">
        <f>SUM(K83,L84)</f>
        <v>566.6666666666666</v>
      </c>
      <c r="N83" s="97">
        <f>SUM(N73,N75:N81)</f>
        <v>1635</v>
      </c>
      <c r="O83" s="97">
        <f>SUM(O73,O75:O81)</f>
        <v>7458</v>
      </c>
      <c r="P83" s="95">
        <f>O83/18</f>
        <v>414.3333333333333</v>
      </c>
      <c r="Q83" s="95">
        <v>0</v>
      </c>
      <c r="R83" s="95">
        <f>SUM(P83,Q84)</f>
        <v>414.3333333333333</v>
      </c>
      <c r="S83" s="97">
        <f>SUM(S73,S75,S77,S79,S81)</f>
        <v>6842</v>
      </c>
      <c r="T83" s="97">
        <f>SUM(T73,T75,T77,T79,T81)</f>
        <v>21922</v>
      </c>
      <c r="U83" s="96">
        <f>T83/36</f>
        <v>608.9444444444445</v>
      </c>
      <c r="V83" s="95">
        <v>0</v>
      </c>
      <c r="W83" s="95">
        <f>SUM(U83,V84)</f>
        <v>697.6111111111111</v>
      </c>
    </row>
    <row r="84" spans="1:23" ht="12" customHeight="1">
      <c r="A84" s="183"/>
      <c r="B84" s="184"/>
      <c r="C84" s="132" t="s">
        <v>0</v>
      </c>
      <c r="D84" s="97">
        <f>SUM(D74,D76,D78,D80,D82)</f>
        <v>196</v>
      </c>
      <c r="E84" s="97">
        <f>SUM(E74,E76,E78,E80,E82)</f>
        <v>618</v>
      </c>
      <c r="F84" s="95">
        <f>E84/12</f>
        <v>51.5</v>
      </c>
      <c r="G84" s="141">
        <f>F84*2</f>
        <v>103</v>
      </c>
      <c r="H84" s="97">
        <v>0</v>
      </c>
      <c r="I84" s="97">
        <v>144</v>
      </c>
      <c r="J84" s="97">
        <v>446</v>
      </c>
      <c r="K84" s="95">
        <f>J84/12</f>
        <v>37.166666666666664</v>
      </c>
      <c r="L84" s="95">
        <f>K84*2</f>
        <v>74.33333333333333</v>
      </c>
      <c r="M84" s="95">
        <v>0</v>
      </c>
      <c r="N84" s="97">
        <f>SUM(N82)</f>
        <v>0</v>
      </c>
      <c r="O84" s="97">
        <f>SUM(O82)</f>
        <v>0</v>
      </c>
      <c r="P84" s="95">
        <f>O84/12</f>
        <v>0</v>
      </c>
      <c r="Q84" s="95">
        <f>P84*2</f>
        <v>0</v>
      </c>
      <c r="R84" s="95">
        <v>0</v>
      </c>
      <c r="S84" s="97">
        <f>SUM(S74,S76,S78,S80,S82)</f>
        <v>340</v>
      </c>
      <c r="T84" s="97">
        <f>SUM(T74,T76,T78,T80,T82)</f>
        <v>1064</v>
      </c>
      <c r="U84" s="96">
        <f>T84/24</f>
        <v>44.333333333333336</v>
      </c>
      <c r="V84" s="95">
        <f>U84*2</f>
        <v>88.66666666666667</v>
      </c>
      <c r="W84" s="95">
        <v>0</v>
      </c>
    </row>
    <row r="85" spans="1:23" ht="10.5">
      <c r="A85" s="116" t="s">
        <v>45</v>
      </c>
      <c r="B85" s="108"/>
      <c r="C85" s="135"/>
      <c r="D85" s="113"/>
      <c r="E85" s="113"/>
      <c r="F85" s="110"/>
      <c r="G85" s="110"/>
      <c r="H85" s="110"/>
      <c r="I85" s="113"/>
      <c r="J85" s="113"/>
      <c r="K85" s="110"/>
      <c r="L85" s="110"/>
      <c r="M85" s="110"/>
      <c r="N85" s="113"/>
      <c r="O85" s="113"/>
      <c r="P85" s="110"/>
      <c r="Q85" s="110"/>
      <c r="R85" s="110"/>
      <c r="S85" s="110"/>
      <c r="T85" s="112"/>
      <c r="U85" s="111"/>
      <c r="V85" s="110"/>
      <c r="W85" s="110"/>
    </row>
    <row r="86" spans="1:23" ht="10.5">
      <c r="A86" s="109" t="s">
        <v>10</v>
      </c>
      <c r="B86" s="108" t="s">
        <v>44</v>
      </c>
      <c r="C86" s="135" t="s">
        <v>1</v>
      </c>
      <c r="D86" s="113">
        <v>334</v>
      </c>
      <c r="E86" s="113">
        <v>668</v>
      </c>
      <c r="F86" s="110">
        <f>E86/18</f>
        <v>37.111111111111114</v>
      </c>
      <c r="G86" s="110">
        <v>0</v>
      </c>
      <c r="H86" s="110">
        <f>SUM(F86,G87)</f>
        <v>37.111111111111114</v>
      </c>
      <c r="I86" s="113">
        <v>636</v>
      </c>
      <c r="J86" s="113">
        <v>1332</v>
      </c>
      <c r="K86" s="110">
        <f>J86/18</f>
        <v>74</v>
      </c>
      <c r="L86" s="110">
        <v>0</v>
      </c>
      <c r="M86" s="110">
        <f>SUM(K86,L87)</f>
        <v>126.25</v>
      </c>
      <c r="N86" s="113">
        <v>208</v>
      </c>
      <c r="O86" s="113">
        <v>434</v>
      </c>
      <c r="P86" s="110">
        <f>O86/18</f>
        <v>24.11111111111111</v>
      </c>
      <c r="Q86" s="110">
        <v>0</v>
      </c>
      <c r="R86" s="110">
        <f>SUM(P86,Q87)</f>
        <v>25.36111111111111</v>
      </c>
      <c r="S86" s="113">
        <f aca="true" t="shared" si="7" ref="S86:S95">SUM(D86,I86,N86)</f>
        <v>1178</v>
      </c>
      <c r="T86" s="112">
        <f aca="true" t="shared" si="8" ref="T86:T95">SUM(E86,J86,O86)</f>
        <v>2434</v>
      </c>
      <c r="U86" s="111">
        <f>T86/36</f>
        <v>67.61111111111111</v>
      </c>
      <c r="V86" s="110">
        <v>0</v>
      </c>
      <c r="W86" s="110">
        <f>SUM(U86,V87)</f>
        <v>94.36111111111111</v>
      </c>
    </row>
    <row r="87" spans="1:23" ht="10.5">
      <c r="A87" s="109"/>
      <c r="B87" s="108"/>
      <c r="C87" s="134" t="s">
        <v>0</v>
      </c>
      <c r="D87" s="104">
        <v>0</v>
      </c>
      <c r="E87" s="104">
        <v>0</v>
      </c>
      <c r="F87" s="102">
        <f>E87/12</f>
        <v>0</v>
      </c>
      <c r="G87" s="102">
        <f>F87*1</f>
        <v>0</v>
      </c>
      <c r="H87" s="102">
        <v>0</v>
      </c>
      <c r="I87" s="104">
        <v>209</v>
      </c>
      <c r="J87" s="104">
        <v>627</v>
      </c>
      <c r="K87" s="102">
        <f>J87/12</f>
        <v>52.25</v>
      </c>
      <c r="L87" s="102">
        <f>K87*1</f>
        <v>52.25</v>
      </c>
      <c r="M87" s="102">
        <v>0</v>
      </c>
      <c r="N87" s="104">
        <v>0</v>
      </c>
      <c r="O87" s="104">
        <v>15</v>
      </c>
      <c r="P87" s="102">
        <f>O87/12</f>
        <v>1.25</v>
      </c>
      <c r="Q87" s="102">
        <f>P87*1</f>
        <v>1.25</v>
      </c>
      <c r="R87" s="102">
        <v>0</v>
      </c>
      <c r="S87" s="104">
        <f t="shared" si="7"/>
        <v>209</v>
      </c>
      <c r="T87" s="104">
        <f t="shared" si="8"/>
        <v>642</v>
      </c>
      <c r="U87" s="103">
        <f>T87/24</f>
        <v>26.75</v>
      </c>
      <c r="V87" s="102">
        <f>U87*1</f>
        <v>26.75</v>
      </c>
      <c r="W87" s="102">
        <v>0</v>
      </c>
    </row>
    <row r="88" spans="1:23" ht="10.5">
      <c r="A88" s="109" t="s">
        <v>8</v>
      </c>
      <c r="B88" s="108" t="s">
        <v>43</v>
      </c>
      <c r="C88" s="135" t="s">
        <v>1</v>
      </c>
      <c r="D88" s="113">
        <v>429</v>
      </c>
      <c r="E88" s="113">
        <v>956</v>
      </c>
      <c r="F88" s="110">
        <f>E88/18</f>
        <v>53.111111111111114</v>
      </c>
      <c r="G88" s="110">
        <v>0</v>
      </c>
      <c r="H88" s="110">
        <f>SUM(F88,G89)</f>
        <v>53.111111111111114</v>
      </c>
      <c r="I88" s="113">
        <v>673</v>
      </c>
      <c r="J88" s="113">
        <v>1173</v>
      </c>
      <c r="K88" s="110">
        <f>J88/18</f>
        <v>65.16666666666667</v>
      </c>
      <c r="L88" s="110">
        <v>0</v>
      </c>
      <c r="M88" s="110">
        <f>SUM(K88,L89)</f>
        <v>74</v>
      </c>
      <c r="N88" s="113">
        <v>397</v>
      </c>
      <c r="O88" s="113">
        <v>802</v>
      </c>
      <c r="P88" s="110">
        <f>O88/18</f>
        <v>44.55555555555556</v>
      </c>
      <c r="Q88" s="110">
        <v>0</v>
      </c>
      <c r="R88" s="110">
        <f>SUM(P88,Q89)</f>
        <v>49.97222222222222</v>
      </c>
      <c r="S88" s="113">
        <f t="shared" si="7"/>
        <v>1499</v>
      </c>
      <c r="T88" s="112">
        <f t="shared" si="8"/>
        <v>2931</v>
      </c>
      <c r="U88" s="111">
        <f>T88/36</f>
        <v>81.41666666666667</v>
      </c>
      <c r="V88" s="110">
        <v>0</v>
      </c>
      <c r="W88" s="110">
        <f>SUM(U88,V89)</f>
        <v>88.54166666666667</v>
      </c>
    </row>
    <row r="89" spans="1:23" ht="10.5">
      <c r="A89" s="109"/>
      <c r="B89" s="108"/>
      <c r="C89" s="134" t="s">
        <v>0</v>
      </c>
      <c r="D89" s="104">
        <v>0</v>
      </c>
      <c r="E89" s="104">
        <v>0</v>
      </c>
      <c r="F89" s="102">
        <f>E89/12</f>
        <v>0</v>
      </c>
      <c r="G89" s="102">
        <f>F89*1</f>
        <v>0</v>
      </c>
      <c r="H89" s="102">
        <v>0</v>
      </c>
      <c r="I89" s="104">
        <v>49</v>
      </c>
      <c r="J89" s="104">
        <v>106</v>
      </c>
      <c r="K89" s="102">
        <f>J89/12</f>
        <v>8.833333333333334</v>
      </c>
      <c r="L89" s="102">
        <f>K89*1</f>
        <v>8.833333333333334</v>
      </c>
      <c r="M89" s="102">
        <v>0</v>
      </c>
      <c r="N89" s="104">
        <v>20</v>
      </c>
      <c r="O89" s="104">
        <v>65</v>
      </c>
      <c r="P89" s="102">
        <f>O89/12</f>
        <v>5.416666666666667</v>
      </c>
      <c r="Q89" s="102">
        <f>P89*1</f>
        <v>5.416666666666667</v>
      </c>
      <c r="R89" s="102">
        <v>0</v>
      </c>
      <c r="S89" s="104">
        <f t="shared" si="7"/>
        <v>69</v>
      </c>
      <c r="T89" s="104">
        <f t="shared" si="8"/>
        <v>171</v>
      </c>
      <c r="U89" s="103">
        <f>T89/24</f>
        <v>7.125</v>
      </c>
      <c r="V89" s="102">
        <f>U89*1</f>
        <v>7.125</v>
      </c>
      <c r="W89" s="102">
        <v>0</v>
      </c>
    </row>
    <row r="90" spans="1:23" ht="10.5">
      <c r="A90" s="109" t="s">
        <v>6</v>
      </c>
      <c r="B90" s="108" t="s">
        <v>42</v>
      </c>
      <c r="C90" s="135" t="s">
        <v>1</v>
      </c>
      <c r="D90" s="113">
        <v>0</v>
      </c>
      <c r="E90" s="113">
        <v>0</v>
      </c>
      <c r="F90" s="110">
        <f>E90/18</f>
        <v>0</v>
      </c>
      <c r="G90" s="110">
        <v>0</v>
      </c>
      <c r="H90" s="110">
        <f>SUM(F90,G91)</f>
        <v>0</v>
      </c>
      <c r="I90" s="113">
        <v>95</v>
      </c>
      <c r="J90" s="113">
        <v>95</v>
      </c>
      <c r="K90" s="110">
        <f>J90/18</f>
        <v>5.277777777777778</v>
      </c>
      <c r="L90" s="110">
        <v>0</v>
      </c>
      <c r="M90" s="110">
        <f>SUM(K90,L91)</f>
        <v>17.77777777777778</v>
      </c>
      <c r="N90" s="113">
        <v>96</v>
      </c>
      <c r="O90" s="113">
        <v>200</v>
      </c>
      <c r="P90" s="110">
        <f>O90/18</f>
        <v>11.11111111111111</v>
      </c>
      <c r="Q90" s="110">
        <v>0</v>
      </c>
      <c r="R90" s="110">
        <f>SUM(P90,Q91)</f>
        <v>12.36111111111111</v>
      </c>
      <c r="S90" s="113">
        <f t="shared" si="7"/>
        <v>191</v>
      </c>
      <c r="T90" s="112">
        <f t="shared" si="8"/>
        <v>295</v>
      </c>
      <c r="U90" s="111">
        <f>T90/36</f>
        <v>8.194444444444445</v>
      </c>
      <c r="V90" s="110">
        <v>0</v>
      </c>
      <c r="W90" s="110">
        <f>SUM(U90,V91)</f>
        <v>15.069444444444445</v>
      </c>
    </row>
    <row r="91" spans="1:23" ht="10.5">
      <c r="A91" s="109"/>
      <c r="B91" s="108"/>
      <c r="C91" s="134" t="s">
        <v>0</v>
      </c>
      <c r="D91" s="104">
        <v>0</v>
      </c>
      <c r="E91" s="104">
        <v>0</v>
      </c>
      <c r="F91" s="102">
        <f>E91/12</f>
        <v>0</v>
      </c>
      <c r="G91" s="102">
        <f>F91*1</f>
        <v>0</v>
      </c>
      <c r="H91" s="102">
        <v>0</v>
      </c>
      <c r="I91" s="104">
        <v>50</v>
      </c>
      <c r="J91" s="104">
        <v>150</v>
      </c>
      <c r="K91" s="102">
        <f>J91/12</f>
        <v>12.5</v>
      </c>
      <c r="L91" s="102">
        <f>K91*1</f>
        <v>12.5</v>
      </c>
      <c r="M91" s="102">
        <v>0</v>
      </c>
      <c r="N91" s="104">
        <v>0</v>
      </c>
      <c r="O91" s="104">
        <v>15</v>
      </c>
      <c r="P91" s="102">
        <f>O91/12</f>
        <v>1.25</v>
      </c>
      <c r="Q91" s="102">
        <f>P91*1</f>
        <v>1.25</v>
      </c>
      <c r="R91" s="102">
        <v>0</v>
      </c>
      <c r="S91" s="104">
        <f t="shared" si="7"/>
        <v>50</v>
      </c>
      <c r="T91" s="104">
        <f t="shared" si="8"/>
        <v>165</v>
      </c>
      <c r="U91" s="103">
        <f>T91/24</f>
        <v>6.875</v>
      </c>
      <c r="V91" s="102">
        <f>U91*1</f>
        <v>6.875</v>
      </c>
      <c r="W91" s="102">
        <v>0</v>
      </c>
    </row>
    <row r="92" spans="1:23" ht="10.5">
      <c r="A92" s="109" t="s">
        <v>35</v>
      </c>
      <c r="B92" s="108" t="s">
        <v>41</v>
      </c>
      <c r="C92" s="135" t="s">
        <v>1</v>
      </c>
      <c r="D92" s="113">
        <v>0</v>
      </c>
      <c r="E92" s="113">
        <v>0</v>
      </c>
      <c r="F92" s="110">
        <f>E92/18</f>
        <v>0</v>
      </c>
      <c r="G92" s="110">
        <v>0</v>
      </c>
      <c r="H92" s="110">
        <f>SUM(F92,G93)</f>
        <v>0</v>
      </c>
      <c r="I92" s="113">
        <v>129</v>
      </c>
      <c r="J92" s="113">
        <v>193</v>
      </c>
      <c r="K92" s="110">
        <f>J92/18</f>
        <v>10.722222222222221</v>
      </c>
      <c r="L92" s="110">
        <v>0</v>
      </c>
      <c r="M92" s="110">
        <f>SUM(K92,L93)</f>
        <v>15.222222222222221</v>
      </c>
      <c r="N92" s="113">
        <v>1225</v>
      </c>
      <c r="O92" s="113">
        <v>2251</v>
      </c>
      <c r="P92" s="110">
        <f>O92/18</f>
        <v>125.05555555555556</v>
      </c>
      <c r="Q92" s="110">
        <v>0</v>
      </c>
      <c r="R92" s="110">
        <f>SUM(P92,Q93)</f>
        <v>126.30555555555556</v>
      </c>
      <c r="S92" s="113">
        <f t="shared" si="7"/>
        <v>1354</v>
      </c>
      <c r="T92" s="112">
        <f t="shared" si="8"/>
        <v>2444</v>
      </c>
      <c r="U92" s="111">
        <f>T92/36</f>
        <v>67.88888888888889</v>
      </c>
      <c r="V92" s="110">
        <v>0</v>
      </c>
      <c r="W92" s="110">
        <f>SUM(U92,V93)</f>
        <v>70.76388888888889</v>
      </c>
    </row>
    <row r="93" spans="1:23" ht="10.5">
      <c r="A93" s="109"/>
      <c r="B93" s="108"/>
      <c r="C93" s="134" t="s">
        <v>0</v>
      </c>
      <c r="D93" s="104">
        <v>0</v>
      </c>
      <c r="E93" s="104">
        <v>0</v>
      </c>
      <c r="F93" s="102">
        <f>E93/12</f>
        <v>0</v>
      </c>
      <c r="G93" s="102">
        <f>F93*1</f>
        <v>0</v>
      </c>
      <c r="H93" s="102">
        <v>0</v>
      </c>
      <c r="I93" s="104">
        <v>18</v>
      </c>
      <c r="J93" s="104">
        <v>54</v>
      </c>
      <c r="K93" s="102">
        <f>J93/12</f>
        <v>4.5</v>
      </c>
      <c r="L93" s="102">
        <f>K93*1</f>
        <v>4.5</v>
      </c>
      <c r="M93" s="102">
        <v>0</v>
      </c>
      <c r="N93" s="104">
        <v>0</v>
      </c>
      <c r="O93" s="104">
        <v>15</v>
      </c>
      <c r="P93" s="102">
        <f>O93/12</f>
        <v>1.25</v>
      </c>
      <c r="Q93" s="102">
        <f>P93*1</f>
        <v>1.25</v>
      </c>
      <c r="R93" s="102">
        <v>0</v>
      </c>
      <c r="S93" s="104">
        <f t="shared" si="7"/>
        <v>18</v>
      </c>
      <c r="T93" s="104">
        <f t="shared" si="8"/>
        <v>69</v>
      </c>
      <c r="U93" s="103">
        <f>T93/24</f>
        <v>2.875</v>
      </c>
      <c r="V93" s="102">
        <f>U93*1</f>
        <v>2.875</v>
      </c>
      <c r="W93" s="102">
        <v>0</v>
      </c>
    </row>
    <row r="94" spans="1:23" ht="10.5">
      <c r="A94" s="109" t="s">
        <v>23</v>
      </c>
      <c r="B94" s="152" t="s">
        <v>22</v>
      </c>
      <c r="C94" s="135" t="s">
        <v>1</v>
      </c>
      <c r="D94" s="113">
        <v>542</v>
      </c>
      <c r="E94" s="113">
        <v>542</v>
      </c>
      <c r="F94" s="110">
        <f>E94/18</f>
        <v>30.11111111111111</v>
      </c>
      <c r="G94" s="110">
        <v>0</v>
      </c>
      <c r="H94" s="110">
        <f>SUM(F94,G95)</f>
        <v>119.36111111111111</v>
      </c>
      <c r="I94" s="112">
        <v>0</v>
      </c>
      <c r="J94" s="111">
        <v>0</v>
      </c>
      <c r="K94" s="110">
        <f>J94/18</f>
        <v>0</v>
      </c>
      <c r="L94" s="110">
        <v>0</v>
      </c>
      <c r="M94" s="110">
        <f>SUM(K94,L95)</f>
        <v>0</v>
      </c>
      <c r="N94" s="112">
        <v>0</v>
      </c>
      <c r="O94" s="112">
        <v>0</v>
      </c>
      <c r="P94" s="110">
        <f>O94/18</f>
        <v>0</v>
      </c>
      <c r="Q94" s="110">
        <v>0</v>
      </c>
      <c r="R94" s="110">
        <f>SUM(P94,Q95)</f>
        <v>0</v>
      </c>
      <c r="S94" s="113">
        <f t="shared" si="7"/>
        <v>542</v>
      </c>
      <c r="T94" s="112">
        <f t="shared" si="8"/>
        <v>542</v>
      </c>
      <c r="U94" s="111">
        <f>T94/36</f>
        <v>15.055555555555555</v>
      </c>
      <c r="V94" s="110">
        <v>0</v>
      </c>
      <c r="W94" s="110">
        <f>SUM(U94,V95)</f>
        <v>59.68055555555556</v>
      </c>
    </row>
    <row r="95" spans="1:23" ht="10.5">
      <c r="A95" s="109"/>
      <c r="B95" s="108"/>
      <c r="C95" s="134" t="s">
        <v>0</v>
      </c>
      <c r="D95" s="104">
        <v>291</v>
      </c>
      <c r="E95" s="104">
        <v>1071</v>
      </c>
      <c r="F95" s="102">
        <f>E95/12</f>
        <v>89.25</v>
      </c>
      <c r="G95" s="102">
        <f>F95*1</f>
        <v>89.25</v>
      </c>
      <c r="H95" s="102">
        <v>0</v>
      </c>
      <c r="I95" s="154">
        <v>0</v>
      </c>
      <c r="J95" s="103">
        <v>0</v>
      </c>
      <c r="K95" s="102">
        <f>J95/12</f>
        <v>0</v>
      </c>
      <c r="L95" s="102">
        <f>K95*1</f>
        <v>0</v>
      </c>
      <c r="M95" s="102">
        <v>0</v>
      </c>
      <c r="N95" s="154">
        <v>0</v>
      </c>
      <c r="O95" s="154">
        <v>0</v>
      </c>
      <c r="P95" s="102">
        <f>O95/12</f>
        <v>0</v>
      </c>
      <c r="Q95" s="102">
        <f>P95*1</f>
        <v>0</v>
      </c>
      <c r="R95" s="102">
        <v>0</v>
      </c>
      <c r="S95" s="104">
        <f t="shared" si="7"/>
        <v>291</v>
      </c>
      <c r="T95" s="104">
        <f t="shared" si="8"/>
        <v>1071</v>
      </c>
      <c r="U95" s="103">
        <f>T95/24</f>
        <v>44.625</v>
      </c>
      <c r="V95" s="102">
        <f>U95*1</f>
        <v>44.625</v>
      </c>
      <c r="W95" s="102">
        <v>0</v>
      </c>
    </row>
    <row r="96" spans="1:23" ht="12.75" customHeight="1">
      <c r="A96" s="195" t="s">
        <v>3</v>
      </c>
      <c r="B96" s="196"/>
      <c r="C96" s="132" t="s">
        <v>1</v>
      </c>
      <c r="D96" s="97">
        <f>SUM(D86,D88,D90,D92,D94)</f>
        <v>1305</v>
      </c>
      <c r="E96" s="97">
        <f>SUM(E86,E88,E90,E92,E94)</f>
        <v>2166</v>
      </c>
      <c r="F96" s="95">
        <f>E96/18</f>
        <v>120.33333333333333</v>
      </c>
      <c r="G96" s="97">
        <v>0</v>
      </c>
      <c r="H96" s="141">
        <f>SUM(F96,G97)</f>
        <v>209.58333333333331</v>
      </c>
      <c r="I96" s="97">
        <v>1533</v>
      </c>
      <c r="J96" s="97">
        <v>2793</v>
      </c>
      <c r="K96" s="95">
        <f>J96/18</f>
        <v>155.16666666666666</v>
      </c>
      <c r="L96" s="95">
        <v>0</v>
      </c>
      <c r="M96" s="95">
        <f>SUM(K96,L97)</f>
        <v>233.25</v>
      </c>
      <c r="N96" s="97">
        <f>SUM(N86,N88,N90,N92,N94)</f>
        <v>1926</v>
      </c>
      <c r="O96" s="97">
        <f>SUM(O86,O88,O90,O92,O94)</f>
        <v>3687</v>
      </c>
      <c r="P96" s="95">
        <f>O96/18</f>
        <v>204.83333333333334</v>
      </c>
      <c r="Q96" s="95">
        <v>0</v>
      </c>
      <c r="R96" s="95">
        <f>SUM(P96,Q97)</f>
        <v>214</v>
      </c>
      <c r="S96" s="97">
        <f>SUM(S86,S88,S90,S92,S94)</f>
        <v>4764</v>
      </c>
      <c r="T96" s="97">
        <f>SUM(T86,T88,T90,T92,T94)</f>
        <v>8646</v>
      </c>
      <c r="U96" s="96">
        <f>T96/36</f>
        <v>240.16666666666666</v>
      </c>
      <c r="V96" s="95">
        <v>0</v>
      </c>
      <c r="W96" s="95">
        <f>SUM(U96,V97)</f>
        <v>328.41666666666663</v>
      </c>
    </row>
    <row r="97" spans="1:23" ht="12.75" customHeight="1">
      <c r="A97" s="197"/>
      <c r="B97" s="198"/>
      <c r="C97" s="132" t="s">
        <v>0</v>
      </c>
      <c r="D97" s="97">
        <f>SUM(D87,D89,D91,D93,D95)</f>
        <v>291</v>
      </c>
      <c r="E97" s="97">
        <f>SUM(E87,E89,E91,E93,E95)</f>
        <v>1071</v>
      </c>
      <c r="F97" s="95">
        <f>E97/12</f>
        <v>89.25</v>
      </c>
      <c r="G97" s="141">
        <f>F97*1</f>
        <v>89.25</v>
      </c>
      <c r="H97" s="97">
        <v>0</v>
      </c>
      <c r="I97" s="97">
        <v>326</v>
      </c>
      <c r="J97" s="97">
        <v>937</v>
      </c>
      <c r="K97" s="95">
        <f>J97/12</f>
        <v>78.08333333333333</v>
      </c>
      <c r="L97" s="95">
        <f>K97*1</f>
        <v>78.08333333333333</v>
      </c>
      <c r="M97" s="95">
        <v>0</v>
      </c>
      <c r="N97" s="97">
        <f>SUM(N87,N89,N91,N93,N95)</f>
        <v>20</v>
      </c>
      <c r="O97" s="97">
        <f>SUM(O87,O89,O91,O93,O95)</f>
        <v>110</v>
      </c>
      <c r="P97" s="95">
        <f>O97/12</f>
        <v>9.166666666666666</v>
      </c>
      <c r="Q97" s="95">
        <f>P97*1</f>
        <v>9.166666666666666</v>
      </c>
      <c r="R97" s="95">
        <v>0</v>
      </c>
      <c r="S97" s="97">
        <f>SUM(S87,S89,S91,S93,S95)</f>
        <v>637</v>
      </c>
      <c r="T97" s="97">
        <f>SUM(T87,T89,T91,T93,T95)</f>
        <v>2118</v>
      </c>
      <c r="U97" s="96">
        <f>T97/24</f>
        <v>88.25</v>
      </c>
      <c r="V97" s="95">
        <f>U97*1</f>
        <v>88.25</v>
      </c>
      <c r="W97" s="95">
        <v>0</v>
      </c>
    </row>
    <row r="98" spans="1:23" ht="10.5">
      <c r="A98" s="116" t="s">
        <v>40</v>
      </c>
      <c r="B98" s="108"/>
      <c r="C98" s="135"/>
      <c r="D98" s="113"/>
      <c r="E98" s="113"/>
      <c r="F98" s="110"/>
      <c r="G98" s="110"/>
      <c r="H98" s="110"/>
      <c r="I98" s="110"/>
      <c r="J98" s="113"/>
      <c r="K98" s="110"/>
      <c r="L98" s="110"/>
      <c r="M98" s="110"/>
      <c r="N98" s="113"/>
      <c r="O98" s="113"/>
      <c r="P98" s="110"/>
      <c r="Q98" s="110"/>
      <c r="R98" s="110"/>
      <c r="S98" s="110"/>
      <c r="T98" s="112"/>
      <c r="U98" s="111"/>
      <c r="V98" s="110"/>
      <c r="W98" s="110"/>
    </row>
    <row r="99" spans="1:23" ht="10.5">
      <c r="A99" s="109"/>
      <c r="B99" s="108" t="s">
        <v>22</v>
      </c>
      <c r="C99" s="135" t="s">
        <v>1</v>
      </c>
      <c r="D99" s="113">
        <v>3820</v>
      </c>
      <c r="E99" s="113">
        <v>3262</v>
      </c>
      <c r="F99" s="110">
        <f>E99/18</f>
        <v>181.22222222222223</v>
      </c>
      <c r="G99" s="110">
        <v>0</v>
      </c>
      <c r="H99" s="110">
        <f>SUM(F99,G100)</f>
        <v>213.47222222222223</v>
      </c>
      <c r="I99" s="113">
        <v>1593</v>
      </c>
      <c r="J99" s="113">
        <v>3686</v>
      </c>
      <c r="K99" s="110">
        <f>J99/18</f>
        <v>204.77777777777777</v>
      </c>
      <c r="L99" s="110">
        <v>0</v>
      </c>
      <c r="M99" s="110">
        <f>SUM(K99,L100)</f>
        <v>231.02777777777777</v>
      </c>
      <c r="N99" s="113">
        <v>665</v>
      </c>
      <c r="O99" s="113">
        <v>1588</v>
      </c>
      <c r="P99" s="110">
        <f>O99/18</f>
        <v>88.22222222222223</v>
      </c>
      <c r="Q99" s="110">
        <v>0</v>
      </c>
      <c r="R99" s="110">
        <f>SUM(P99,Q100)</f>
        <v>88.22222222222223</v>
      </c>
      <c r="S99" s="113">
        <f>SUM(D99,I99,N99)</f>
        <v>6078</v>
      </c>
      <c r="T99" s="112">
        <f>SUM(E99,J99,O99)</f>
        <v>8536</v>
      </c>
      <c r="U99" s="111">
        <f>T99/36</f>
        <v>237.11111111111111</v>
      </c>
      <c r="V99" s="110">
        <v>0</v>
      </c>
      <c r="W99" s="110">
        <f>SUM(U99,V100)</f>
        <v>266.3611111111111</v>
      </c>
    </row>
    <row r="100" spans="1:23" ht="10.5">
      <c r="A100" s="109"/>
      <c r="B100" s="108"/>
      <c r="C100" s="134" t="s">
        <v>0</v>
      </c>
      <c r="D100" s="104">
        <v>70</v>
      </c>
      <c r="E100" s="104">
        <v>215</v>
      </c>
      <c r="F100" s="102">
        <f>E100/12</f>
        <v>17.916666666666668</v>
      </c>
      <c r="G100" s="102">
        <f>F100*1.8</f>
        <v>32.25</v>
      </c>
      <c r="H100" s="102">
        <v>0</v>
      </c>
      <c r="I100" s="104">
        <v>60</v>
      </c>
      <c r="J100" s="104">
        <v>175</v>
      </c>
      <c r="K100" s="102">
        <f>J100/12</f>
        <v>14.583333333333334</v>
      </c>
      <c r="L100" s="102">
        <f>K100*1.8</f>
        <v>26.25</v>
      </c>
      <c r="M100" s="102">
        <v>0</v>
      </c>
      <c r="N100" s="104">
        <v>0</v>
      </c>
      <c r="O100" s="104"/>
      <c r="P100" s="102">
        <f>O100/12</f>
        <v>0</v>
      </c>
      <c r="Q100" s="102">
        <f>P100*1.8</f>
        <v>0</v>
      </c>
      <c r="R100" s="102">
        <v>0</v>
      </c>
      <c r="S100" s="104">
        <f>SUM(D100,I100,N100)</f>
        <v>130</v>
      </c>
      <c r="T100" s="104">
        <f>SUM(E100,J100,O100)</f>
        <v>390</v>
      </c>
      <c r="U100" s="103">
        <f>T100/24</f>
        <v>16.25</v>
      </c>
      <c r="V100" s="102">
        <f>U100*1.8</f>
        <v>29.25</v>
      </c>
      <c r="W100" s="102">
        <v>0</v>
      </c>
    </row>
    <row r="101" spans="1:23" ht="10.5">
      <c r="A101" s="153"/>
      <c r="B101" s="150" t="s">
        <v>3</v>
      </c>
      <c r="C101" s="132" t="s">
        <v>1</v>
      </c>
      <c r="D101" s="97">
        <f>SUM(D99)</f>
        <v>3820</v>
      </c>
      <c r="E101" s="97">
        <f>SUM(E99)</f>
        <v>3262</v>
      </c>
      <c r="F101" s="95">
        <f>E101/18</f>
        <v>181.22222222222223</v>
      </c>
      <c r="G101" s="97">
        <v>0</v>
      </c>
      <c r="H101" s="141">
        <f>SUM(F101,G102)</f>
        <v>213.47222222222223</v>
      </c>
      <c r="I101" s="97">
        <f>SUM(I99)</f>
        <v>1593</v>
      </c>
      <c r="J101" s="97">
        <f>SUM(J99)</f>
        <v>3686</v>
      </c>
      <c r="K101" s="95">
        <f>J101/18</f>
        <v>204.77777777777777</v>
      </c>
      <c r="L101" s="95">
        <v>0</v>
      </c>
      <c r="M101" s="95">
        <f>SUM(K101,L102)</f>
        <v>231.02777777777777</v>
      </c>
      <c r="N101" s="97">
        <f>SUM(N99)</f>
        <v>665</v>
      </c>
      <c r="O101" s="97">
        <f>SUM(O99)</f>
        <v>1588</v>
      </c>
      <c r="P101" s="95">
        <f>O101/18</f>
        <v>88.22222222222223</v>
      </c>
      <c r="Q101" s="95">
        <v>0</v>
      </c>
      <c r="R101" s="95">
        <f>SUM(P101,Q102)</f>
        <v>88.22222222222223</v>
      </c>
      <c r="S101" s="97">
        <f>SUM(S99)</f>
        <v>6078</v>
      </c>
      <c r="T101" s="97">
        <f>SUM(T99)</f>
        <v>8536</v>
      </c>
      <c r="U101" s="96">
        <f>T101/36</f>
        <v>237.11111111111111</v>
      </c>
      <c r="V101" s="95">
        <v>0</v>
      </c>
      <c r="W101" s="95">
        <f>SUM(U101,V102)</f>
        <v>266.3611111111111</v>
      </c>
    </row>
    <row r="102" spans="1:23" ht="10.5">
      <c r="A102" s="153"/>
      <c r="B102" s="150"/>
      <c r="C102" s="132" t="s">
        <v>0</v>
      </c>
      <c r="D102" s="97">
        <f>SUM(D100)</f>
        <v>70</v>
      </c>
      <c r="E102" s="97">
        <f>SUM(E100)</f>
        <v>215</v>
      </c>
      <c r="F102" s="95">
        <f>E102/12</f>
        <v>17.916666666666668</v>
      </c>
      <c r="G102" s="141">
        <f>F102*1.8</f>
        <v>32.25</v>
      </c>
      <c r="H102" s="97">
        <v>0</v>
      </c>
      <c r="I102" s="97">
        <f>SUM(I100)</f>
        <v>60</v>
      </c>
      <c r="J102" s="97">
        <f>SUM(J100)</f>
        <v>175</v>
      </c>
      <c r="K102" s="95">
        <f>J102/12</f>
        <v>14.583333333333334</v>
      </c>
      <c r="L102" s="95">
        <f>K102*1.8</f>
        <v>26.25</v>
      </c>
      <c r="M102" s="95">
        <v>0</v>
      </c>
      <c r="N102" s="97">
        <f>SUM(N100)</f>
        <v>0</v>
      </c>
      <c r="O102" s="97">
        <f>SUM(O100)</f>
        <v>0</v>
      </c>
      <c r="P102" s="95">
        <f>O102/12</f>
        <v>0</v>
      </c>
      <c r="Q102" s="95">
        <f>P102*1.8</f>
        <v>0</v>
      </c>
      <c r="R102" s="95">
        <v>0</v>
      </c>
      <c r="S102" s="97">
        <f>SUM(S100)</f>
        <v>130</v>
      </c>
      <c r="T102" s="97">
        <f>SUM(T100)</f>
        <v>390</v>
      </c>
      <c r="U102" s="96">
        <f>T102/24</f>
        <v>16.25</v>
      </c>
      <c r="V102" s="95">
        <f>U102*1.8</f>
        <v>29.25</v>
      </c>
      <c r="W102" s="95">
        <v>0</v>
      </c>
    </row>
    <row r="103" spans="1:23" ht="10.5">
      <c r="A103" s="116" t="s">
        <v>39</v>
      </c>
      <c r="B103" s="108"/>
      <c r="C103" s="135"/>
      <c r="D103" s="113"/>
      <c r="E103" s="113"/>
      <c r="F103" s="110"/>
      <c r="G103" s="110"/>
      <c r="H103" s="110"/>
      <c r="I103" s="113"/>
      <c r="J103" s="113"/>
      <c r="K103" s="110"/>
      <c r="L103" s="110"/>
      <c r="M103" s="110"/>
      <c r="N103" s="113"/>
      <c r="O103" s="113"/>
      <c r="P103" s="110"/>
      <c r="Q103" s="110"/>
      <c r="R103" s="110"/>
      <c r="S103" s="110"/>
      <c r="T103" s="112"/>
      <c r="U103" s="111"/>
      <c r="V103" s="110"/>
      <c r="W103" s="110"/>
    </row>
    <row r="104" spans="1:23" ht="10.5">
      <c r="A104" s="109" t="s">
        <v>10</v>
      </c>
      <c r="B104" s="108" t="s">
        <v>38</v>
      </c>
      <c r="C104" s="135" t="s">
        <v>1</v>
      </c>
      <c r="D104" s="113">
        <v>236</v>
      </c>
      <c r="E104" s="113">
        <v>678</v>
      </c>
      <c r="F104" s="110">
        <f>E104/18</f>
        <v>37.666666666666664</v>
      </c>
      <c r="G104" s="110">
        <v>0</v>
      </c>
      <c r="H104" s="110">
        <f>SUM(F104,G105)</f>
        <v>48.766666666666666</v>
      </c>
      <c r="I104" s="113">
        <v>146</v>
      </c>
      <c r="J104" s="113">
        <v>292</v>
      </c>
      <c r="K104" s="110">
        <f>J104/18</f>
        <v>16.22222222222222</v>
      </c>
      <c r="L104" s="110">
        <v>0</v>
      </c>
      <c r="M104" s="110">
        <f>SUM(K104,L105)</f>
        <v>42.772222222222226</v>
      </c>
      <c r="N104" s="113">
        <v>136</v>
      </c>
      <c r="O104" s="113">
        <v>417</v>
      </c>
      <c r="P104" s="110">
        <f>O104/18</f>
        <v>23.166666666666668</v>
      </c>
      <c r="Q104" s="110">
        <v>0</v>
      </c>
      <c r="R104" s="110">
        <f>SUM(P104,Q105)</f>
        <v>38.61666666666667</v>
      </c>
      <c r="S104" s="113">
        <f aca="true" t="shared" si="9" ref="S104:T111">SUM(D104,I104,N104)</f>
        <v>518</v>
      </c>
      <c r="T104" s="112">
        <f t="shared" si="9"/>
        <v>1387</v>
      </c>
      <c r="U104" s="111">
        <f>T104/36</f>
        <v>38.52777777777778</v>
      </c>
      <c r="V104" s="110">
        <v>0</v>
      </c>
      <c r="W104" s="110">
        <f>SUM(U104,V105)</f>
        <v>65.07777777777778</v>
      </c>
    </row>
    <row r="105" spans="1:23" ht="10.5">
      <c r="A105" s="109"/>
      <c r="B105" s="108"/>
      <c r="C105" s="134" t="s">
        <v>0</v>
      </c>
      <c r="D105" s="104">
        <v>37</v>
      </c>
      <c r="E105" s="104">
        <v>74</v>
      </c>
      <c r="F105" s="102">
        <f>E105/12</f>
        <v>6.166666666666667</v>
      </c>
      <c r="G105" s="102">
        <f>F105*1.8</f>
        <v>11.100000000000001</v>
      </c>
      <c r="H105" s="102">
        <v>0</v>
      </c>
      <c r="I105" s="104">
        <v>28</v>
      </c>
      <c r="J105" s="104">
        <v>177</v>
      </c>
      <c r="K105" s="102">
        <f>J105/12</f>
        <v>14.75</v>
      </c>
      <c r="L105" s="102">
        <f>K105*1.8</f>
        <v>26.55</v>
      </c>
      <c r="M105" s="102">
        <v>0</v>
      </c>
      <c r="N105" s="104">
        <v>38</v>
      </c>
      <c r="O105" s="104">
        <v>103</v>
      </c>
      <c r="P105" s="102">
        <f>O105/12</f>
        <v>8.583333333333334</v>
      </c>
      <c r="Q105" s="102">
        <f>P105*1.8</f>
        <v>15.450000000000001</v>
      </c>
      <c r="R105" s="102">
        <v>0</v>
      </c>
      <c r="S105" s="104">
        <f t="shared" si="9"/>
        <v>103</v>
      </c>
      <c r="T105" s="104">
        <f t="shared" si="9"/>
        <v>354</v>
      </c>
      <c r="U105" s="103">
        <f>T105/24</f>
        <v>14.75</v>
      </c>
      <c r="V105" s="102">
        <f>U105*1.8</f>
        <v>26.55</v>
      </c>
      <c r="W105" s="102">
        <v>0</v>
      </c>
    </row>
    <row r="106" spans="1:23" ht="10.5">
      <c r="A106" s="109" t="s">
        <v>8</v>
      </c>
      <c r="B106" s="108" t="s">
        <v>37</v>
      </c>
      <c r="C106" s="135" t="s">
        <v>1</v>
      </c>
      <c r="D106" s="113">
        <v>109</v>
      </c>
      <c r="E106" s="113">
        <v>218</v>
      </c>
      <c r="F106" s="110">
        <f>E106/18</f>
        <v>12.11111111111111</v>
      </c>
      <c r="G106" s="110">
        <v>0</v>
      </c>
      <c r="H106" s="110">
        <f>SUM(F106,G107)</f>
        <v>16.16111111111111</v>
      </c>
      <c r="I106" s="113">
        <v>231</v>
      </c>
      <c r="J106" s="113">
        <v>462</v>
      </c>
      <c r="K106" s="110">
        <f>J106/18</f>
        <v>25.666666666666668</v>
      </c>
      <c r="L106" s="110">
        <v>0</v>
      </c>
      <c r="M106" s="110">
        <f>SUM(K106,L107)</f>
        <v>25.666666666666668</v>
      </c>
      <c r="N106" s="113">
        <v>445</v>
      </c>
      <c r="O106" s="113">
        <v>899</v>
      </c>
      <c r="P106" s="110">
        <f>O106/18</f>
        <v>49.94444444444444</v>
      </c>
      <c r="Q106" s="110">
        <v>0</v>
      </c>
      <c r="R106" s="110">
        <f>SUM(P106,Q107)</f>
        <v>49.94444444444444</v>
      </c>
      <c r="S106" s="113">
        <f t="shared" si="9"/>
        <v>785</v>
      </c>
      <c r="T106" s="112">
        <f t="shared" si="9"/>
        <v>1579</v>
      </c>
      <c r="U106" s="111">
        <f>T106/36</f>
        <v>43.861111111111114</v>
      </c>
      <c r="V106" s="110">
        <v>0</v>
      </c>
      <c r="W106" s="110">
        <f>SUM(U106,V107)</f>
        <v>45.88611111111111</v>
      </c>
    </row>
    <row r="107" spans="1:23" ht="10.5">
      <c r="A107" s="109"/>
      <c r="B107" s="108"/>
      <c r="C107" s="134" t="s">
        <v>0</v>
      </c>
      <c r="D107" s="104">
        <v>9</v>
      </c>
      <c r="E107" s="104">
        <v>27</v>
      </c>
      <c r="F107" s="102">
        <f>E107/12</f>
        <v>2.25</v>
      </c>
      <c r="G107" s="102">
        <f>F107*1.8</f>
        <v>4.05</v>
      </c>
      <c r="H107" s="102">
        <v>0</v>
      </c>
      <c r="I107" s="104">
        <v>0</v>
      </c>
      <c r="J107" s="104">
        <v>0</v>
      </c>
      <c r="K107" s="102">
        <f>J107/12</f>
        <v>0</v>
      </c>
      <c r="L107" s="102">
        <f>K107*1.8</f>
        <v>0</v>
      </c>
      <c r="M107" s="102">
        <v>0</v>
      </c>
      <c r="N107" s="104">
        <v>0</v>
      </c>
      <c r="O107" s="104">
        <v>0</v>
      </c>
      <c r="P107" s="102">
        <f>O107/12</f>
        <v>0</v>
      </c>
      <c r="Q107" s="102">
        <f>P107*1.8</f>
        <v>0</v>
      </c>
      <c r="R107" s="102">
        <v>0</v>
      </c>
      <c r="S107" s="104">
        <f t="shared" si="9"/>
        <v>9</v>
      </c>
      <c r="T107" s="104">
        <f t="shared" si="9"/>
        <v>27</v>
      </c>
      <c r="U107" s="103">
        <f>T107/24</f>
        <v>1.125</v>
      </c>
      <c r="V107" s="102">
        <f>U107*1.8</f>
        <v>2.025</v>
      </c>
      <c r="W107" s="102">
        <v>0</v>
      </c>
    </row>
    <row r="108" spans="1:23" ht="10.5">
      <c r="A108" s="109" t="s">
        <v>6</v>
      </c>
      <c r="B108" s="108" t="s">
        <v>36</v>
      </c>
      <c r="C108" s="135" t="s">
        <v>1</v>
      </c>
      <c r="D108" s="113">
        <v>1328</v>
      </c>
      <c r="E108" s="113">
        <v>4173</v>
      </c>
      <c r="F108" s="110">
        <f>E108/18</f>
        <v>231.83333333333334</v>
      </c>
      <c r="G108" s="110">
        <v>0</v>
      </c>
      <c r="H108" s="110">
        <f>SUM(F108,G109)</f>
        <v>251.03333333333333</v>
      </c>
      <c r="I108" s="113">
        <v>2274</v>
      </c>
      <c r="J108" s="113">
        <v>6909</v>
      </c>
      <c r="K108" s="110">
        <f>J108/18</f>
        <v>383.8333333333333</v>
      </c>
      <c r="L108" s="110">
        <v>0</v>
      </c>
      <c r="M108" s="110">
        <f>SUM(K108,L109)</f>
        <v>403.0333333333333</v>
      </c>
      <c r="N108" s="113">
        <v>2040</v>
      </c>
      <c r="O108" s="113">
        <v>5783</v>
      </c>
      <c r="P108" s="110">
        <f>O108/18</f>
        <v>321.27777777777777</v>
      </c>
      <c r="Q108" s="110">
        <v>0</v>
      </c>
      <c r="R108" s="110">
        <f>SUM(P108,Q109)</f>
        <v>355.02777777777777</v>
      </c>
      <c r="S108" s="113">
        <f t="shared" si="9"/>
        <v>5642</v>
      </c>
      <c r="T108" s="112">
        <f t="shared" si="9"/>
        <v>16865</v>
      </c>
      <c r="U108" s="111">
        <f>T108/36</f>
        <v>468.47222222222223</v>
      </c>
      <c r="V108" s="110">
        <v>0</v>
      </c>
      <c r="W108" s="110">
        <f>SUM(U108,V109)</f>
        <v>504.5472222222222</v>
      </c>
    </row>
    <row r="109" spans="1:23" ht="10.5">
      <c r="A109" s="109"/>
      <c r="B109" s="108"/>
      <c r="C109" s="134" t="s">
        <v>0</v>
      </c>
      <c r="D109" s="104">
        <v>49</v>
      </c>
      <c r="E109" s="104">
        <v>128</v>
      </c>
      <c r="F109" s="102">
        <f>E109/12</f>
        <v>10.666666666666666</v>
      </c>
      <c r="G109" s="102">
        <f>F109*1.8</f>
        <v>19.2</v>
      </c>
      <c r="H109" s="102">
        <v>0</v>
      </c>
      <c r="I109" s="104">
        <v>34</v>
      </c>
      <c r="J109" s="104">
        <v>128</v>
      </c>
      <c r="K109" s="102">
        <f>J109/12</f>
        <v>10.666666666666666</v>
      </c>
      <c r="L109" s="102">
        <f>K109*1.8</f>
        <v>19.2</v>
      </c>
      <c r="M109" s="102">
        <v>0</v>
      </c>
      <c r="N109" s="104">
        <v>58</v>
      </c>
      <c r="O109" s="104">
        <v>225</v>
      </c>
      <c r="P109" s="102">
        <f>O109/12</f>
        <v>18.75</v>
      </c>
      <c r="Q109" s="102">
        <f>P109*1.8</f>
        <v>33.75</v>
      </c>
      <c r="R109" s="102">
        <v>0</v>
      </c>
      <c r="S109" s="104">
        <f t="shared" si="9"/>
        <v>141</v>
      </c>
      <c r="T109" s="104">
        <f t="shared" si="9"/>
        <v>481</v>
      </c>
      <c r="U109" s="103">
        <f>T109/24</f>
        <v>20.041666666666668</v>
      </c>
      <c r="V109" s="102">
        <f>U109*1.8</f>
        <v>36.075</v>
      </c>
      <c r="W109" s="102">
        <v>0</v>
      </c>
    </row>
    <row r="110" spans="1:23" ht="10.5">
      <c r="A110" s="109" t="s">
        <v>35</v>
      </c>
      <c r="B110" s="108" t="s">
        <v>34</v>
      </c>
      <c r="C110" s="135" t="s">
        <v>1</v>
      </c>
      <c r="D110" s="113">
        <v>913</v>
      </c>
      <c r="E110" s="113">
        <v>2838</v>
      </c>
      <c r="F110" s="110">
        <f>E110/18</f>
        <v>157.66666666666666</v>
      </c>
      <c r="G110" s="110">
        <v>0</v>
      </c>
      <c r="H110" s="110">
        <f>SUM(F110,G111)</f>
        <v>157.66666666666666</v>
      </c>
      <c r="I110" s="113">
        <v>8</v>
      </c>
      <c r="J110" s="113">
        <v>16</v>
      </c>
      <c r="K110" s="110">
        <f>J110/18</f>
        <v>0.8888888888888888</v>
      </c>
      <c r="L110" s="110">
        <v>0</v>
      </c>
      <c r="M110" s="110">
        <f>SUM(K110,L111)</f>
        <v>424.1888888888889</v>
      </c>
      <c r="N110" s="113">
        <v>992</v>
      </c>
      <c r="O110" s="113">
        <v>3002</v>
      </c>
      <c r="P110" s="110">
        <f>O110/18</f>
        <v>166.77777777777777</v>
      </c>
      <c r="Q110" s="110">
        <v>0</v>
      </c>
      <c r="R110" s="110">
        <f>SUM(P110,Q111)</f>
        <v>265.3277777777778</v>
      </c>
      <c r="S110" s="113">
        <f t="shared" si="9"/>
        <v>1913</v>
      </c>
      <c r="T110" s="112">
        <f t="shared" si="9"/>
        <v>5856</v>
      </c>
      <c r="U110" s="111">
        <f>T110/36</f>
        <v>162.66666666666666</v>
      </c>
      <c r="V110" s="110">
        <v>0</v>
      </c>
      <c r="W110" s="110">
        <f>SUM(U110,V111)</f>
        <v>423.5916666666667</v>
      </c>
    </row>
    <row r="111" spans="1:23" ht="10.5">
      <c r="A111" s="109"/>
      <c r="B111" s="108"/>
      <c r="C111" s="134" t="s">
        <v>0</v>
      </c>
      <c r="D111" s="104">
        <v>0</v>
      </c>
      <c r="E111" s="104">
        <v>0</v>
      </c>
      <c r="F111" s="102">
        <f>E111/12</f>
        <v>0</v>
      </c>
      <c r="G111" s="102">
        <f>F111*1.8</f>
        <v>0</v>
      </c>
      <c r="H111" s="102">
        <v>0</v>
      </c>
      <c r="I111" s="104">
        <v>949</v>
      </c>
      <c r="J111" s="104">
        <v>2822</v>
      </c>
      <c r="K111" s="102">
        <f>J111/12</f>
        <v>235.16666666666666</v>
      </c>
      <c r="L111" s="102">
        <f>K111*1.8</f>
        <v>423.3</v>
      </c>
      <c r="M111" s="102">
        <v>0</v>
      </c>
      <c r="N111" s="104">
        <v>219</v>
      </c>
      <c r="O111" s="104">
        <v>657</v>
      </c>
      <c r="P111" s="102">
        <f>O111/12</f>
        <v>54.75</v>
      </c>
      <c r="Q111" s="102">
        <f>P111*1.8</f>
        <v>98.55</v>
      </c>
      <c r="R111" s="102">
        <v>0</v>
      </c>
      <c r="S111" s="104">
        <f t="shared" si="9"/>
        <v>1168</v>
      </c>
      <c r="T111" s="104">
        <f t="shared" si="9"/>
        <v>3479</v>
      </c>
      <c r="U111" s="103">
        <f>T111/24</f>
        <v>144.95833333333334</v>
      </c>
      <c r="V111" s="102">
        <f>U111*1.8</f>
        <v>260.925</v>
      </c>
      <c r="W111" s="102">
        <v>0</v>
      </c>
    </row>
    <row r="112" spans="1:23" ht="10.5">
      <c r="A112" s="109" t="s">
        <v>33</v>
      </c>
      <c r="B112" s="108" t="s">
        <v>32</v>
      </c>
      <c r="C112" s="151" t="s">
        <v>1</v>
      </c>
      <c r="D112" s="123">
        <v>0</v>
      </c>
      <c r="E112" s="123">
        <v>0</v>
      </c>
      <c r="F112" s="110">
        <f>E112/18</f>
        <v>0</v>
      </c>
      <c r="G112" s="110">
        <v>0</v>
      </c>
      <c r="H112" s="110">
        <f>SUM(F112,G113)</f>
        <v>94.05</v>
      </c>
      <c r="I112" s="123">
        <v>0</v>
      </c>
      <c r="J112" s="123">
        <v>0</v>
      </c>
      <c r="K112" s="110">
        <f>J112/18</f>
        <v>0</v>
      </c>
      <c r="L112" s="110">
        <v>0</v>
      </c>
      <c r="M112" s="110">
        <f>SUM(K112,L113)</f>
        <v>0</v>
      </c>
      <c r="N112" s="123"/>
      <c r="O112" s="123"/>
      <c r="P112" s="110">
        <f>O112/18</f>
        <v>0</v>
      </c>
      <c r="Q112" s="110">
        <v>0</v>
      </c>
      <c r="R112" s="110">
        <f>SUM(P112,Q113)</f>
        <v>0</v>
      </c>
      <c r="S112" s="123"/>
      <c r="T112" s="123"/>
      <c r="U112" s="120"/>
      <c r="V112" s="110">
        <v>0</v>
      </c>
      <c r="W112" s="110">
        <f>SUM(U112,V113)</f>
        <v>47.025</v>
      </c>
    </row>
    <row r="113" spans="1:23" ht="10.5">
      <c r="A113" s="1"/>
      <c r="B113" s="1"/>
      <c r="C113" s="134" t="s">
        <v>0</v>
      </c>
      <c r="D113" s="104">
        <v>94</v>
      </c>
      <c r="E113" s="104">
        <v>627</v>
      </c>
      <c r="F113" s="102">
        <f>E113/12</f>
        <v>52.25</v>
      </c>
      <c r="G113" s="102">
        <f>F113*1.8</f>
        <v>94.05</v>
      </c>
      <c r="H113" s="102">
        <v>0</v>
      </c>
      <c r="I113" s="104">
        <v>0</v>
      </c>
      <c r="J113" s="104">
        <v>0</v>
      </c>
      <c r="K113" s="102">
        <f>J113/12</f>
        <v>0</v>
      </c>
      <c r="L113" s="102">
        <f>K113*1.8</f>
        <v>0</v>
      </c>
      <c r="M113" s="102">
        <v>0</v>
      </c>
      <c r="N113" s="104">
        <v>0</v>
      </c>
      <c r="O113" s="104">
        <v>0</v>
      </c>
      <c r="P113" s="102">
        <f>O113/12</f>
        <v>0</v>
      </c>
      <c r="Q113" s="102">
        <f>P113*1.8</f>
        <v>0</v>
      </c>
      <c r="R113" s="102">
        <v>0</v>
      </c>
      <c r="S113" s="104">
        <f aca="true" t="shared" si="10" ref="S113:S125">SUM(D113,I113,N113)</f>
        <v>94</v>
      </c>
      <c r="T113" s="104">
        <f aca="true" t="shared" si="11" ref="T113:T125">SUM(E113,J113,O113)</f>
        <v>627</v>
      </c>
      <c r="U113" s="103">
        <f>T113/24</f>
        <v>26.125</v>
      </c>
      <c r="V113" s="102">
        <f>U113*1.8</f>
        <v>47.025</v>
      </c>
      <c r="W113" s="102">
        <v>0</v>
      </c>
    </row>
    <row r="114" spans="1:23" ht="10.5">
      <c r="A114" s="109" t="s">
        <v>31</v>
      </c>
      <c r="B114" s="108" t="s">
        <v>30</v>
      </c>
      <c r="C114" s="135" t="s">
        <v>1</v>
      </c>
      <c r="D114" s="113">
        <v>529</v>
      </c>
      <c r="E114" s="113">
        <v>1058</v>
      </c>
      <c r="F114" s="110">
        <f>E114/18</f>
        <v>58.77777777777778</v>
      </c>
      <c r="G114" s="110">
        <v>0</v>
      </c>
      <c r="H114" s="110">
        <f>SUM(F114,G115)</f>
        <v>246.7277777777778</v>
      </c>
      <c r="I114" s="113">
        <v>231</v>
      </c>
      <c r="J114" s="113">
        <v>462</v>
      </c>
      <c r="K114" s="110">
        <f>J114/18</f>
        <v>25.666666666666668</v>
      </c>
      <c r="L114" s="110">
        <v>0</v>
      </c>
      <c r="M114" s="110">
        <f>SUM(K114,L115)</f>
        <v>96.16666666666667</v>
      </c>
      <c r="N114" s="113">
        <v>209</v>
      </c>
      <c r="O114" s="113">
        <v>418</v>
      </c>
      <c r="P114" s="110">
        <f>O114/18</f>
        <v>23.22222222222222</v>
      </c>
      <c r="Q114" s="110">
        <v>0</v>
      </c>
      <c r="R114" s="110">
        <f>SUM(P114,Q115)</f>
        <v>115.17222222222222</v>
      </c>
      <c r="S114" s="113">
        <f t="shared" si="10"/>
        <v>969</v>
      </c>
      <c r="T114" s="112">
        <f t="shared" si="11"/>
        <v>1938</v>
      </c>
      <c r="U114" s="111">
        <f>T114/36</f>
        <v>53.833333333333336</v>
      </c>
      <c r="V114" s="110">
        <v>0</v>
      </c>
      <c r="W114" s="110">
        <f>SUM(U114,V115)</f>
        <v>229.03333333333333</v>
      </c>
    </row>
    <row r="115" spans="1:23" ht="10.5">
      <c r="A115" s="109"/>
      <c r="B115" s="108"/>
      <c r="C115" s="134" t="s">
        <v>0</v>
      </c>
      <c r="D115" s="104">
        <v>179</v>
      </c>
      <c r="E115" s="104">
        <v>1253</v>
      </c>
      <c r="F115" s="102">
        <f>E115/12</f>
        <v>104.41666666666667</v>
      </c>
      <c r="G115" s="102">
        <f>F115*1.8</f>
        <v>187.95000000000002</v>
      </c>
      <c r="H115" s="102">
        <v>0</v>
      </c>
      <c r="I115" s="104">
        <v>76</v>
      </c>
      <c r="J115" s="104">
        <v>470</v>
      </c>
      <c r="K115" s="102">
        <f>J115/12</f>
        <v>39.166666666666664</v>
      </c>
      <c r="L115" s="102">
        <f>K115*1.8</f>
        <v>70.5</v>
      </c>
      <c r="M115" s="102">
        <v>0</v>
      </c>
      <c r="N115" s="104">
        <v>170</v>
      </c>
      <c r="O115" s="104">
        <v>613</v>
      </c>
      <c r="P115" s="102">
        <f>O115/12</f>
        <v>51.083333333333336</v>
      </c>
      <c r="Q115" s="102">
        <f>P115*1.8</f>
        <v>91.95</v>
      </c>
      <c r="R115" s="102">
        <v>0</v>
      </c>
      <c r="S115" s="104">
        <f t="shared" si="10"/>
        <v>425</v>
      </c>
      <c r="T115" s="104">
        <f t="shared" si="11"/>
        <v>2336</v>
      </c>
      <c r="U115" s="103">
        <f>T115/24</f>
        <v>97.33333333333333</v>
      </c>
      <c r="V115" s="102">
        <f>U115*1.8</f>
        <v>175.2</v>
      </c>
      <c r="W115" s="102">
        <v>0</v>
      </c>
    </row>
    <row r="116" spans="1:23" ht="10.5">
      <c r="A116" s="109" t="s">
        <v>29</v>
      </c>
      <c r="B116" s="108" t="s">
        <v>28</v>
      </c>
      <c r="C116" s="135" t="s">
        <v>1</v>
      </c>
      <c r="D116" s="113">
        <v>270</v>
      </c>
      <c r="E116" s="113">
        <v>810</v>
      </c>
      <c r="F116" s="110">
        <f>E116/18</f>
        <v>45</v>
      </c>
      <c r="G116" s="110">
        <v>0</v>
      </c>
      <c r="H116" s="110">
        <f>SUM(F116,G117)</f>
        <v>193.05</v>
      </c>
      <c r="I116" s="113">
        <v>554</v>
      </c>
      <c r="J116" s="113">
        <v>1108</v>
      </c>
      <c r="K116" s="110">
        <f>J116/18</f>
        <v>61.55555555555556</v>
      </c>
      <c r="L116" s="110">
        <v>0</v>
      </c>
      <c r="M116" s="110">
        <f>SUM(K116,L117)</f>
        <v>192.5055555555556</v>
      </c>
      <c r="N116" s="113">
        <v>141</v>
      </c>
      <c r="O116" s="113">
        <v>390</v>
      </c>
      <c r="P116" s="110">
        <f>O116/18</f>
        <v>21.666666666666668</v>
      </c>
      <c r="Q116" s="110">
        <v>0</v>
      </c>
      <c r="R116" s="110">
        <f>SUM(P116,Q117)</f>
        <v>61.86666666666666</v>
      </c>
      <c r="S116" s="113">
        <f t="shared" si="10"/>
        <v>965</v>
      </c>
      <c r="T116" s="112">
        <f t="shared" si="11"/>
        <v>2308</v>
      </c>
      <c r="U116" s="111">
        <f>T116/36</f>
        <v>64.11111111111111</v>
      </c>
      <c r="V116" s="110">
        <v>0</v>
      </c>
      <c r="W116" s="110">
        <f>SUM(U116,V117)</f>
        <v>223.71111111111114</v>
      </c>
    </row>
    <row r="117" spans="1:23" ht="10.5">
      <c r="A117" s="109"/>
      <c r="B117" s="108"/>
      <c r="C117" s="134" t="s">
        <v>0</v>
      </c>
      <c r="D117" s="104">
        <v>340</v>
      </c>
      <c r="E117" s="104">
        <v>987</v>
      </c>
      <c r="F117" s="102">
        <f>E117/12</f>
        <v>82.25</v>
      </c>
      <c r="G117" s="102">
        <f>F117*1.8</f>
        <v>148.05</v>
      </c>
      <c r="H117" s="102">
        <v>0</v>
      </c>
      <c r="I117" s="104">
        <v>291</v>
      </c>
      <c r="J117" s="104">
        <v>873</v>
      </c>
      <c r="K117" s="102">
        <f>J117/12</f>
        <v>72.75</v>
      </c>
      <c r="L117" s="102">
        <f>K117*1.8</f>
        <v>130.95000000000002</v>
      </c>
      <c r="M117" s="102">
        <v>0</v>
      </c>
      <c r="N117" s="104">
        <v>89</v>
      </c>
      <c r="O117" s="104">
        <v>268</v>
      </c>
      <c r="P117" s="102">
        <f>O117/12</f>
        <v>22.333333333333332</v>
      </c>
      <c r="Q117" s="102">
        <f>P117*1.8</f>
        <v>40.199999999999996</v>
      </c>
      <c r="R117" s="102">
        <v>0</v>
      </c>
      <c r="S117" s="104">
        <f t="shared" si="10"/>
        <v>720</v>
      </c>
      <c r="T117" s="104">
        <f t="shared" si="11"/>
        <v>2128</v>
      </c>
      <c r="U117" s="103">
        <f>T117/24</f>
        <v>88.66666666666667</v>
      </c>
      <c r="V117" s="102">
        <f>U117*1.8</f>
        <v>159.60000000000002</v>
      </c>
      <c r="W117" s="102">
        <v>0</v>
      </c>
    </row>
    <row r="118" spans="1:23" ht="10.5">
      <c r="A118" s="109" t="s">
        <v>27</v>
      </c>
      <c r="B118" s="108" t="s">
        <v>26</v>
      </c>
      <c r="C118" s="135" t="s">
        <v>1</v>
      </c>
      <c r="D118" s="113">
        <v>953</v>
      </c>
      <c r="E118" s="113">
        <v>2396</v>
      </c>
      <c r="F118" s="110">
        <f>E118/18</f>
        <v>133.11111111111111</v>
      </c>
      <c r="G118" s="110">
        <v>0</v>
      </c>
      <c r="H118" s="110">
        <f>SUM(F118,G119)</f>
        <v>260.4611111111111</v>
      </c>
      <c r="I118" s="113">
        <v>241</v>
      </c>
      <c r="J118" s="113">
        <v>530</v>
      </c>
      <c r="K118" s="110">
        <f>J118/18</f>
        <v>29.444444444444443</v>
      </c>
      <c r="L118" s="110">
        <v>0</v>
      </c>
      <c r="M118" s="110">
        <f>SUM(K118,L119)</f>
        <v>68.14444444444445</v>
      </c>
      <c r="N118" s="113">
        <v>567</v>
      </c>
      <c r="O118" s="113">
        <v>1072</v>
      </c>
      <c r="P118" s="110">
        <f>O118/18</f>
        <v>59.55555555555556</v>
      </c>
      <c r="Q118" s="110">
        <v>0</v>
      </c>
      <c r="R118" s="110">
        <f>SUM(P118,Q119)</f>
        <v>87.60555555555555</v>
      </c>
      <c r="S118" s="113">
        <f t="shared" si="10"/>
        <v>1761</v>
      </c>
      <c r="T118" s="112">
        <f t="shared" si="11"/>
        <v>3998</v>
      </c>
      <c r="U118" s="111">
        <f>T118/36</f>
        <v>111.05555555555556</v>
      </c>
      <c r="V118" s="110">
        <v>0</v>
      </c>
      <c r="W118" s="110">
        <f>SUM(U118,V119)</f>
        <v>208.10555555555555</v>
      </c>
    </row>
    <row r="119" spans="1:23" ht="10.5">
      <c r="A119" s="109"/>
      <c r="B119" s="108"/>
      <c r="C119" s="134" t="s">
        <v>0</v>
      </c>
      <c r="D119" s="104">
        <v>126</v>
      </c>
      <c r="E119" s="104">
        <v>849</v>
      </c>
      <c r="F119" s="102">
        <f>E119/12</f>
        <v>70.75</v>
      </c>
      <c r="G119" s="102">
        <f>F119*1.8</f>
        <v>127.35000000000001</v>
      </c>
      <c r="H119" s="102">
        <v>0</v>
      </c>
      <c r="I119" s="104">
        <v>60</v>
      </c>
      <c r="J119" s="104">
        <v>258</v>
      </c>
      <c r="K119" s="102">
        <f>J119/12</f>
        <v>21.5</v>
      </c>
      <c r="L119" s="102">
        <f>K119*1.8</f>
        <v>38.7</v>
      </c>
      <c r="M119" s="102">
        <v>0</v>
      </c>
      <c r="N119" s="104">
        <v>70</v>
      </c>
      <c r="O119" s="104">
        <v>187</v>
      </c>
      <c r="P119" s="102">
        <f>O119/12</f>
        <v>15.583333333333334</v>
      </c>
      <c r="Q119" s="102">
        <f>P119*1.8</f>
        <v>28.05</v>
      </c>
      <c r="R119" s="102">
        <v>0</v>
      </c>
      <c r="S119" s="104">
        <f t="shared" si="10"/>
        <v>256</v>
      </c>
      <c r="T119" s="104">
        <f t="shared" si="11"/>
        <v>1294</v>
      </c>
      <c r="U119" s="103">
        <f>T119/24</f>
        <v>53.916666666666664</v>
      </c>
      <c r="V119" s="102">
        <f>U119*1.8</f>
        <v>97.05</v>
      </c>
      <c r="W119" s="102">
        <v>0</v>
      </c>
    </row>
    <row r="120" spans="1:23" ht="10.5">
      <c r="A120" s="109" t="s">
        <v>25</v>
      </c>
      <c r="B120" s="108" t="s">
        <v>24</v>
      </c>
      <c r="C120" s="135" t="s">
        <v>1</v>
      </c>
      <c r="D120" s="113">
        <v>92</v>
      </c>
      <c r="E120" s="113">
        <v>261</v>
      </c>
      <c r="F120" s="110">
        <f>E120/18</f>
        <v>14.5</v>
      </c>
      <c r="G120" s="110">
        <v>0</v>
      </c>
      <c r="H120" s="110">
        <f>SUM(F120,G121)</f>
        <v>14.5</v>
      </c>
      <c r="I120" s="113">
        <v>107</v>
      </c>
      <c r="J120" s="113">
        <v>258</v>
      </c>
      <c r="K120" s="110">
        <f>J120/18</f>
        <v>14.333333333333334</v>
      </c>
      <c r="L120" s="110">
        <v>0</v>
      </c>
      <c r="M120" s="110">
        <f>SUM(K120,L121)</f>
        <v>14.333333333333334</v>
      </c>
      <c r="N120" s="113">
        <v>108</v>
      </c>
      <c r="O120" s="113">
        <v>270</v>
      </c>
      <c r="P120" s="110">
        <f>O120/18</f>
        <v>15</v>
      </c>
      <c r="Q120" s="110">
        <v>0</v>
      </c>
      <c r="R120" s="110">
        <f>SUM(P120,Q121)</f>
        <v>15</v>
      </c>
      <c r="S120" s="113">
        <f t="shared" si="10"/>
        <v>307</v>
      </c>
      <c r="T120" s="112">
        <f t="shared" si="11"/>
        <v>789</v>
      </c>
      <c r="U120" s="111">
        <f>T120/36</f>
        <v>21.916666666666668</v>
      </c>
      <c r="V120" s="110">
        <v>0</v>
      </c>
      <c r="W120" s="110">
        <f>SUM(U120,V121)</f>
        <v>21.916666666666668</v>
      </c>
    </row>
    <row r="121" spans="1:23" ht="10.5">
      <c r="A121" s="109"/>
      <c r="B121" s="108"/>
      <c r="C121" s="137" t="s">
        <v>0</v>
      </c>
      <c r="D121" s="105">
        <v>0</v>
      </c>
      <c r="E121" s="105">
        <v>0</v>
      </c>
      <c r="F121" s="102">
        <f>E121/12</f>
        <v>0</v>
      </c>
      <c r="G121" s="102">
        <f>F121*1.8</f>
        <v>0</v>
      </c>
      <c r="H121" s="102">
        <v>0</v>
      </c>
      <c r="I121" s="105">
        <v>0</v>
      </c>
      <c r="J121" s="105">
        <v>0</v>
      </c>
      <c r="K121" s="102">
        <f>J121/12</f>
        <v>0</v>
      </c>
      <c r="L121" s="102">
        <f>K121*1.8</f>
        <v>0</v>
      </c>
      <c r="M121" s="102">
        <v>0</v>
      </c>
      <c r="N121" s="105">
        <v>0</v>
      </c>
      <c r="O121" s="105">
        <v>0</v>
      </c>
      <c r="P121" s="102">
        <f>O121/12</f>
        <v>0</v>
      </c>
      <c r="Q121" s="102">
        <f>P121*1.8</f>
        <v>0</v>
      </c>
      <c r="R121" s="102">
        <v>0</v>
      </c>
      <c r="S121" s="104">
        <f t="shared" si="10"/>
        <v>0</v>
      </c>
      <c r="T121" s="104">
        <f t="shared" si="11"/>
        <v>0</v>
      </c>
      <c r="U121" s="103">
        <f>T121/24</f>
        <v>0</v>
      </c>
      <c r="V121" s="102">
        <f>U121*1.8</f>
        <v>0</v>
      </c>
      <c r="W121" s="102">
        <v>0</v>
      </c>
    </row>
    <row r="122" spans="1:23" ht="10.5">
      <c r="A122" s="109" t="s">
        <v>55</v>
      </c>
      <c r="B122" s="108" t="s">
        <v>104</v>
      </c>
      <c r="C122" s="135" t="s">
        <v>1</v>
      </c>
      <c r="D122" s="113">
        <v>0</v>
      </c>
      <c r="E122" s="113">
        <v>0</v>
      </c>
      <c r="F122" s="110">
        <f>E122/18</f>
        <v>0</v>
      </c>
      <c r="G122" s="110">
        <v>0</v>
      </c>
      <c r="H122" s="110">
        <f>SUM(F122,G123)</f>
        <v>0</v>
      </c>
      <c r="I122" s="113">
        <v>0</v>
      </c>
      <c r="J122" s="113">
        <v>0</v>
      </c>
      <c r="K122" s="110">
        <f>J122/18</f>
        <v>0</v>
      </c>
      <c r="L122" s="110">
        <v>0</v>
      </c>
      <c r="M122" s="110">
        <f>SUM(K122,L123)</f>
        <v>29.7</v>
      </c>
      <c r="N122" s="113">
        <v>0</v>
      </c>
      <c r="O122" s="113">
        <v>0</v>
      </c>
      <c r="P122" s="110">
        <f>O122/18</f>
        <v>0</v>
      </c>
      <c r="Q122" s="110">
        <v>0</v>
      </c>
      <c r="R122" s="110">
        <f>SUM(P122,Q123)</f>
        <v>16.35</v>
      </c>
      <c r="S122" s="113">
        <f t="shared" si="10"/>
        <v>0</v>
      </c>
      <c r="T122" s="112">
        <f t="shared" si="11"/>
        <v>0</v>
      </c>
      <c r="U122" s="111">
        <f>T122/36</f>
        <v>0</v>
      </c>
      <c r="V122" s="110">
        <v>0</v>
      </c>
      <c r="W122" s="110">
        <f>SUM(U122,V123)</f>
        <v>23.025</v>
      </c>
    </row>
    <row r="123" spans="2:23" ht="10.5">
      <c r="B123" s="1"/>
      <c r="C123" s="134" t="s">
        <v>0</v>
      </c>
      <c r="D123" s="104">
        <v>0</v>
      </c>
      <c r="E123" s="104">
        <v>0</v>
      </c>
      <c r="F123" s="102">
        <f>E123/12</f>
        <v>0</v>
      </c>
      <c r="G123" s="102">
        <f>F123*1.8</f>
        <v>0</v>
      </c>
      <c r="H123" s="102">
        <v>0</v>
      </c>
      <c r="I123" s="104">
        <v>66</v>
      </c>
      <c r="J123" s="104">
        <v>198</v>
      </c>
      <c r="K123" s="102">
        <f>J123/12</f>
        <v>16.5</v>
      </c>
      <c r="L123" s="102">
        <f>K123*1.8</f>
        <v>29.7</v>
      </c>
      <c r="M123" s="102">
        <v>0</v>
      </c>
      <c r="N123" s="104">
        <v>46</v>
      </c>
      <c r="O123" s="104">
        <v>109</v>
      </c>
      <c r="P123" s="102">
        <f>O123/12</f>
        <v>9.083333333333334</v>
      </c>
      <c r="Q123" s="102">
        <f>P123*1.8</f>
        <v>16.35</v>
      </c>
      <c r="R123" s="102">
        <v>0</v>
      </c>
      <c r="S123" s="104">
        <f t="shared" si="10"/>
        <v>112</v>
      </c>
      <c r="T123" s="104">
        <f t="shared" si="11"/>
        <v>307</v>
      </c>
      <c r="U123" s="103">
        <f>T123/24</f>
        <v>12.791666666666666</v>
      </c>
      <c r="V123" s="102">
        <f>U123*1.8</f>
        <v>23.025</v>
      </c>
      <c r="W123" s="102">
        <v>0</v>
      </c>
    </row>
    <row r="124" spans="1:23" ht="10.5">
      <c r="A124" s="109" t="s">
        <v>53</v>
      </c>
      <c r="B124" s="152" t="s">
        <v>22</v>
      </c>
      <c r="C124" s="151" t="s">
        <v>1</v>
      </c>
      <c r="D124" s="123">
        <v>0</v>
      </c>
      <c r="E124" s="123">
        <v>0</v>
      </c>
      <c r="F124" s="110">
        <f>E124/18</f>
        <v>0</v>
      </c>
      <c r="G124" s="110">
        <v>0</v>
      </c>
      <c r="H124" s="110">
        <f>SUM(F124,G125)</f>
        <v>19.8</v>
      </c>
      <c r="I124" s="123">
        <v>0</v>
      </c>
      <c r="J124" s="123">
        <v>0</v>
      </c>
      <c r="K124" s="110">
        <f>J124/18</f>
        <v>0</v>
      </c>
      <c r="L124" s="110">
        <v>0</v>
      </c>
      <c r="M124" s="110">
        <f>SUM(K124,L125)</f>
        <v>0</v>
      </c>
      <c r="N124" s="123">
        <v>0</v>
      </c>
      <c r="O124" s="123">
        <v>0</v>
      </c>
      <c r="P124" s="110">
        <f>O124/18</f>
        <v>0</v>
      </c>
      <c r="Q124" s="110">
        <v>0</v>
      </c>
      <c r="R124" s="110">
        <f>SUM(P124,Q125)</f>
        <v>0</v>
      </c>
      <c r="S124" s="113">
        <f t="shared" si="10"/>
        <v>0</v>
      </c>
      <c r="T124" s="112">
        <f t="shared" si="11"/>
        <v>0</v>
      </c>
      <c r="U124" s="111">
        <f>T124/36</f>
        <v>0</v>
      </c>
      <c r="V124" s="110">
        <v>0</v>
      </c>
      <c r="W124" s="110">
        <f>SUM(U124,V125)</f>
        <v>9.9</v>
      </c>
    </row>
    <row r="125" spans="1:23" ht="10.5">
      <c r="A125" s="109"/>
      <c r="B125" s="1"/>
      <c r="C125" s="134" t="s">
        <v>0</v>
      </c>
      <c r="D125" s="104">
        <v>11</v>
      </c>
      <c r="E125" s="104">
        <v>132</v>
      </c>
      <c r="F125" s="102">
        <f>E125/12</f>
        <v>11</v>
      </c>
      <c r="G125" s="102">
        <f>F125*1.8</f>
        <v>19.8</v>
      </c>
      <c r="H125" s="102">
        <v>0</v>
      </c>
      <c r="I125" s="104">
        <v>0</v>
      </c>
      <c r="J125" s="104">
        <v>0</v>
      </c>
      <c r="K125" s="102">
        <f>J125/12</f>
        <v>0</v>
      </c>
      <c r="L125" s="102">
        <f>K125*1.8</f>
        <v>0</v>
      </c>
      <c r="M125" s="102">
        <v>0</v>
      </c>
      <c r="N125" s="104">
        <v>0</v>
      </c>
      <c r="O125" s="104">
        <v>0</v>
      </c>
      <c r="P125" s="102">
        <f>O125/12</f>
        <v>0</v>
      </c>
      <c r="Q125" s="102">
        <f>P125*1.8</f>
        <v>0</v>
      </c>
      <c r="R125" s="102">
        <v>0</v>
      </c>
      <c r="S125" s="104">
        <f t="shared" si="10"/>
        <v>11</v>
      </c>
      <c r="T125" s="104">
        <f t="shared" si="11"/>
        <v>132</v>
      </c>
      <c r="U125" s="103">
        <f>T125/24</f>
        <v>5.5</v>
      </c>
      <c r="V125" s="102">
        <f>U125*1.8</f>
        <v>9.9</v>
      </c>
      <c r="W125" s="102">
        <v>0</v>
      </c>
    </row>
    <row r="126" spans="1:23" ht="10.5">
      <c r="A126" s="150"/>
      <c r="B126" s="150" t="s">
        <v>3</v>
      </c>
      <c r="C126" s="132" t="s">
        <v>1</v>
      </c>
      <c r="D126" s="97">
        <f>SUM(D104,D106,D108,D110,D112,D114,D116,D118,D120,D122,D124)</f>
        <v>4430</v>
      </c>
      <c r="E126" s="97">
        <f>SUM(E104,E106,E108,E110,E112,E114,E116,E118,E120,E122,E124)</f>
        <v>12432</v>
      </c>
      <c r="F126" s="95">
        <f>E126/18</f>
        <v>690.6666666666666</v>
      </c>
      <c r="G126" s="97">
        <v>0</v>
      </c>
      <c r="H126" s="141">
        <f>SUM(F126,G127)</f>
        <v>1302.2166666666667</v>
      </c>
      <c r="I126" s="97">
        <f>SUM(I104,I106,I108,I110,I112,I114,I116,I118,I120,I122,I124)</f>
        <v>3792</v>
      </c>
      <c r="J126" s="97">
        <f>SUM(J104,J106,J108,J110,J112,J114,J116,J118,J120,J122,J124)</f>
        <v>10037</v>
      </c>
      <c r="K126" s="95">
        <f>J126/18</f>
        <v>557.6111111111111</v>
      </c>
      <c r="L126" s="95">
        <v>0</v>
      </c>
      <c r="M126" s="95">
        <f>SUM(K126,L127)</f>
        <v>1296.511111111111</v>
      </c>
      <c r="N126" s="97">
        <f>SUM(N104,N106,N108,N110,N112,N114,N116,N118,N120,N122,N124)</f>
        <v>4638</v>
      </c>
      <c r="O126" s="97">
        <f>SUM(O104,O106,O108,O110,O112,O114,O116,O118,O120,O122,O124)</f>
        <v>12251</v>
      </c>
      <c r="P126" s="95">
        <f>O126/18</f>
        <v>680.6111111111111</v>
      </c>
      <c r="Q126" s="95">
        <v>0</v>
      </c>
      <c r="R126" s="95">
        <f>SUM(P126,Q127)</f>
        <v>1004.911111111111</v>
      </c>
      <c r="S126" s="97">
        <f>SUM(S104,S106,S108,S110,S114,S116,S118,S120)</f>
        <v>12860</v>
      </c>
      <c r="T126" s="97">
        <f>SUM(T104,T106,T108,T110,T114,T116,T118,T120)</f>
        <v>34720</v>
      </c>
      <c r="U126" s="96">
        <f>T126/36</f>
        <v>964.4444444444445</v>
      </c>
      <c r="V126" s="95">
        <v>0</v>
      </c>
      <c r="W126" s="95">
        <f>SUM(U126,V127)</f>
        <v>1801.8194444444443</v>
      </c>
    </row>
    <row r="127" spans="1:23" ht="10.5">
      <c r="A127" s="150"/>
      <c r="B127" s="150"/>
      <c r="C127" s="132" t="s">
        <v>0</v>
      </c>
      <c r="D127" s="97">
        <f>SUM(D105,D107,D109,D111,D113,D115,D117,D119,D121,D123,D125)</f>
        <v>845</v>
      </c>
      <c r="E127" s="97">
        <f>SUM(E105,E107,E109,E111,E113,E115,E117,E119,E121,E123,E125)</f>
        <v>4077</v>
      </c>
      <c r="F127" s="95">
        <f>E127/12</f>
        <v>339.75</v>
      </c>
      <c r="G127" s="141">
        <f>F127*1.8</f>
        <v>611.5500000000001</v>
      </c>
      <c r="H127" s="97">
        <v>0</v>
      </c>
      <c r="I127" s="97">
        <f>SUM(I105,I107,I109,I111,I113,I115,I117,I119,I121,I123,I125)</f>
        <v>1504</v>
      </c>
      <c r="J127" s="97">
        <f>SUM(J105,J107,J109,J111,J113,J115,J117,J119,J121,J123,J125)</f>
        <v>4926</v>
      </c>
      <c r="K127" s="95">
        <f>J127/12</f>
        <v>410.5</v>
      </c>
      <c r="L127" s="95">
        <f>K127*1.8</f>
        <v>738.9</v>
      </c>
      <c r="M127" s="95">
        <v>0</v>
      </c>
      <c r="N127" s="97">
        <f>SUM(N105,N107,N109,N111,N113,N115,N117,N119,N121,N123,N125)</f>
        <v>690</v>
      </c>
      <c r="O127" s="97">
        <f>SUM(O105,O107,O109,O111,O113,O115,O117,O119,O121,O123,O125)</f>
        <v>2162</v>
      </c>
      <c r="P127" s="95">
        <f>O127/12</f>
        <v>180.16666666666666</v>
      </c>
      <c r="Q127" s="95">
        <f>P127*1.8</f>
        <v>324.3</v>
      </c>
      <c r="R127" s="95">
        <v>0</v>
      </c>
      <c r="S127" s="97">
        <f>SUM(S105,S107,S109,S111,S113,S115,S117,S119,S123:S125)</f>
        <v>3039</v>
      </c>
      <c r="T127" s="97">
        <f>SUM(T105,T107,T109,T111,T113,T115,T117,T119,T123:T125)</f>
        <v>11165</v>
      </c>
      <c r="U127" s="96">
        <f>T127/24</f>
        <v>465.2083333333333</v>
      </c>
      <c r="V127" s="95">
        <f>U127*1.8</f>
        <v>837.375</v>
      </c>
      <c r="W127" s="95">
        <v>0</v>
      </c>
    </row>
    <row r="128" spans="1:23" ht="10.5">
      <c r="A128" s="116" t="s">
        <v>21</v>
      </c>
      <c r="B128" s="108"/>
      <c r="C128" s="115"/>
      <c r="D128" s="131"/>
      <c r="E128" s="131"/>
      <c r="F128" s="131"/>
      <c r="G128" s="131"/>
      <c r="H128" s="131"/>
      <c r="I128" s="129"/>
      <c r="J128" s="129"/>
      <c r="K128" s="131"/>
      <c r="L128" s="131"/>
      <c r="M128" s="131"/>
      <c r="N128" s="129"/>
      <c r="O128" s="129"/>
      <c r="P128" s="131"/>
      <c r="Q128" s="131"/>
      <c r="R128" s="131"/>
      <c r="S128" s="131"/>
      <c r="T128" s="112"/>
      <c r="U128" s="111"/>
      <c r="V128" s="131"/>
      <c r="W128" s="131"/>
    </row>
    <row r="129" spans="1:23" ht="10.5">
      <c r="A129" s="116"/>
      <c r="B129" s="108"/>
      <c r="C129" s="115" t="s">
        <v>1</v>
      </c>
      <c r="D129" s="130">
        <v>0</v>
      </c>
      <c r="E129" s="130">
        <v>0</v>
      </c>
      <c r="F129" s="110">
        <f>E129/18</f>
        <v>0</v>
      </c>
      <c r="G129" s="110">
        <v>0</v>
      </c>
      <c r="H129" s="110">
        <f>SUM(F129,G130)</f>
        <v>897.3000000000001</v>
      </c>
      <c r="I129" s="130">
        <v>0</v>
      </c>
      <c r="J129" s="130">
        <v>0</v>
      </c>
      <c r="K129" s="110">
        <f>J129/18</f>
        <v>0</v>
      </c>
      <c r="L129" s="110">
        <v>0</v>
      </c>
      <c r="M129" s="110">
        <f>SUM(K129,L130)</f>
        <v>412.65000000000003</v>
      </c>
      <c r="N129" s="129">
        <v>0</v>
      </c>
      <c r="O129" s="129">
        <v>0</v>
      </c>
      <c r="P129" s="110">
        <f>O129/18</f>
        <v>0</v>
      </c>
      <c r="Q129" s="110">
        <v>0</v>
      </c>
      <c r="R129" s="110">
        <f>SUM(P129,Q130)</f>
        <v>0</v>
      </c>
      <c r="S129" s="130">
        <v>0</v>
      </c>
      <c r="T129" s="112">
        <v>0</v>
      </c>
      <c r="U129" s="111">
        <v>0</v>
      </c>
      <c r="V129" s="110">
        <v>0</v>
      </c>
      <c r="W129" s="110">
        <f>SUM(U129,V130)</f>
        <v>654.975</v>
      </c>
    </row>
    <row r="130" spans="1:23" ht="10.5">
      <c r="A130" s="128"/>
      <c r="B130" s="127"/>
      <c r="C130" s="107" t="s">
        <v>0</v>
      </c>
      <c r="D130" s="104">
        <v>1917</v>
      </c>
      <c r="E130" s="104">
        <v>5982</v>
      </c>
      <c r="F130" s="102">
        <f>E130/12</f>
        <v>498.5</v>
      </c>
      <c r="G130" s="102">
        <f>F130*1.8</f>
        <v>897.3000000000001</v>
      </c>
      <c r="H130" s="102">
        <v>0</v>
      </c>
      <c r="I130" s="126">
        <v>2052</v>
      </c>
      <c r="J130" s="126">
        <v>2751</v>
      </c>
      <c r="K130" s="102">
        <f>J130/12</f>
        <v>229.25</v>
      </c>
      <c r="L130" s="102">
        <f>K130*1.8</f>
        <v>412.65000000000003</v>
      </c>
      <c r="M130" s="102">
        <v>0</v>
      </c>
      <c r="N130" s="126">
        <v>0</v>
      </c>
      <c r="O130" s="126">
        <v>0</v>
      </c>
      <c r="P130" s="102">
        <f>O130/12</f>
        <v>0</v>
      </c>
      <c r="Q130" s="102">
        <f>P130*1.8</f>
        <v>0</v>
      </c>
      <c r="R130" s="102">
        <v>0</v>
      </c>
      <c r="S130" s="104">
        <f>SUM(D130,I130,N130)</f>
        <v>3969</v>
      </c>
      <c r="T130" s="104">
        <f>SUM(E130,J130,O130)</f>
        <v>8733</v>
      </c>
      <c r="U130" s="103">
        <f>T130/24</f>
        <v>363.875</v>
      </c>
      <c r="V130" s="102">
        <f>U130*1.8</f>
        <v>654.975</v>
      </c>
      <c r="W130" s="102">
        <v>0</v>
      </c>
    </row>
    <row r="131" spans="1:23" ht="12" customHeight="1">
      <c r="A131" s="189" t="s">
        <v>3</v>
      </c>
      <c r="B131" s="190"/>
      <c r="C131" s="100" t="s">
        <v>1</v>
      </c>
      <c r="D131" s="96">
        <f>SUM(D129)</f>
        <v>0</v>
      </c>
      <c r="E131" s="96">
        <f>SUM(E129)</f>
        <v>0</v>
      </c>
      <c r="F131" s="95">
        <f>E131/18</f>
        <v>0</v>
      </c>
      <c r="G131" s="97">
        <v>0</v>
      </c>
      <c r="H131" s="141">
        <f>SUM(F131,G132)</f>
        <v>897.3000000000001</v>
      </c>
      <c r="I131" s="96">
        <f>SUM(I129)</f>
        <v>0</v>
      </c>
      <c r="J131" s="96">
        <f>SUM(J129)</f>
        <v>0</v>
      </c>
      <c r="K131" s="95">
        <f>J131/18</f>
        <v>0</v>
      </c>
      <c r="L131" s="95">
        <v>0</v>
      </c>
      <c r="M131" s="95">
        <f>SUM(K131,L132)</f>
        <v>412.65000000000003</v>
      </c>
      <c r="N131" s="96">
        <f>SUM(N129)</f>
        <v>0</v>
      </c>
      <c r="O131" s="96">
        <f>SUM(O129)</f>
        <v>0</v>
      </c>
      <c r="P131" s="95">
        <f>O131/18</f>
        <v>0</v>
      </c>
      <c r="Q131" s="95">
        <v>0</v>
      </c>
      <c r="R131" s="95">
        <f>SUM(P131,Q132)</f>
        <v>0</v>
      </c>
      <c r="S131" s="96">
        <f>SUM(S129)</f>
        <v>0</v>
      </c>
      <c r="T131" s="96">
        <f>SUM(T129)</f>
        <v>0</v>
      </c>
      <c r="U131" s="96">
        <f>T131/36</f>
        <v>0</v>
      </c>
      <c r="V131" s="95">
        <v>0</v>
      </c>
      <c r="W131" s="95">
        <f>SUM(U131,V132)</f>
        <v>654.975</v>
      </c>
    </row>
    <row r="132" spans="1:23" ht="12.75" customHeight="1">
      <c r="A132" s="191"/>
      <c r="B132" s="192"/>
      <c r="C132" s="100" t="s">
        <v>0</v>
      </c>
      <c r="D132" s="97">
        <f>SUM(D130)</f>
        <v>1917</v>
      </c>
      <c r="E132" s="97">
        <f>SUM(E130)</f>
        <v>5982</v>
      </c>
      <c r="F132" s="95">
        <f>E132/12</f>
        <v>498.5</v>
      </c>
      <c r="G132" s="141">
        <f>F132*1.8</f>
        <v>897.3000000000001</v>
      </c>
      <c r="H132" s="97">
        <v>0</v>
      </c>
      <c r="I132" s="97">
        <f>SUM(I130)</f>
        <v>2052</v>
      </c>
      <c r="J132" s="97">
        <f>SUM(J130)</f>
        <v>2751</v>
      </c>
      <c r="K132" s="95">
        <f>J132/12</f>
        <v>229.25</v>
      </c>
      <c r="L132" s="95">
        <f>K132*1.8</f>
        <v>412.65000000000003</v>
      </c>
      <c r="M132" s="95">
        <v>0</v>
      </c>
      <c r="N132" s="97">
        <f>SUM(N130)</f>
        <v>0</v>
      </c>
      <c r="O132" s="97">
        <f>SUM(O130)</f>
        <v>0</v>
      </c>
      <c r="P132" s="95">
        <f>O132/12</f>
        <v>0</v>
      </c>
      <c r="Q132" s="95">
        <f>P132*1.8</f>
        <v>0</v>
      </c>
      <c r="R132" s="95">
        <v>0</v>
      </c>
      <c r="S132" s="97">
        <f>SUM(S130)</f>
        <v>3969</v>
      </c>
      <c r="T132" s="97">
        <f>SUM(T130)</f>
        <v>8733</v>
      </c>
      <c r="U132" s="96">
        <f>T132/24</f>
        <v>363.875</v>
      </c>
      <c r="V132" s="95">
        <f>U132*1.8</f>
        <v>654.975</v>
      </c>
      <c r="W132" s="95">
        <v>0</v>
      </c>
    </row>
    <row r="133" spans="1:23" ht="12.75" customHeight="1">
      <c r="A133" s="116" t="s">
        <v>20</v>
      </c>
      <c r="B133" s="149"/>
      <c r="C133" s="124"/>
      <c r="D133" s="123"/>
      <c r="E133" s="123"/>
      <c r="F133" s="148"/>
      <c r="G133" s="122"/>
      <c r="H133" s="123"/>
      <c r="I133" s="112"/>
      <c r="J133" s="112"/>
      <c r="K133" s="148"/>
      <c r="L133" s="147"/>
      <c r="M133" s="146"/>
      <c r="N133" s="112"/>
      <c r="O133" s="112"/>
      <c r="P133" s="148"/>
      <c r="Q133" s="147"/>
      <c r="R133" s="146"/>
      <c r="S133" s="123"/>
      <c r="T133" s="123"/>
      <c r="U133" s="120"/>
      <c r="V133" s="147"/>
      <c r="W133" s="146"/>
    </row>
    <row r="134" spans="1:23" ht="10.5">
      <c r="A134" s="1"/>
      <c r="B134" s="108"/>
      <c r="C134" s="115" t="s">
        <v>1</v>
      </c>
      <c r="D134" s="130">
        <v>0</v>
      </c>
      <c r="E134" s="130">
        <v>0</v>
      </c>
      <c r="F134" s="110">
        <f>E134/18</f>
        <v>0</v>
      </c>
      <c r="G134" s="110">
        <v>0</v>
      </c>
      <c r="H134" s="110">
        <f>SUM(F134,G135)</f>
        <v>2167.2000000000003</v>
      </c>
      <c r="I134" s="130">
        <v>0</v>
      </c>
      <c r="J134" s="130">
        <v>0</v>
      </c>
      <c r="K134" s="110">
        <f>J134/18</f>
        <v>0</v>
      </c>
      <c r="L134" s="110">
        <v>0</v>
      </c>
      <c r="M134" s="110">
        <f>SUM(K134,L135)</f>
        <v>2096.55</v>
      </c>
      <c r="N134" s="129">
        <v>0</v>
      </c>
      <c r="O134" s="129">
        <v>0</v>
      </c>
      <c r="P134" s="110">
        <f>O134/18</f>
        <v>0</v>
      </c>
      <c r="Q134" s="110">
        <v>0</v>
      </c>
      <c r="R134" s="110">
        <f>SUM(P134,Q135)</f>
        <v>236.70000000000002</v>
      </c>
      <c r="S134" s="130">
        <v>0</v>
      </c>
      <c r="T134" s="112">
        <v>0</v>
      </c>
      <c r="U134" s="111">
        <v>0</v>
      </c>
      <c r="V134" s="110">
        <v>0</v>
      </c>
      <c r="W134" s="110">
        <f>SUM(U134,V135)</f>
        <v>2250.225</v>
      </c>
    </row>
    <row r="135" spans="1:23" ht="10.5">
      <c r="A135" s="145"/>
      <c r="B135" s="144"/>
      <c r="C135" s="107" t="s">
        <v>0</v>
      </c>
      <c r="D135" s="107">
        <v>4801</v>
      </c>
      <c r="E135" s="107">
        <v>14448</v>
      </c>
      <c r="F135" s="102">
        <f>E135/12</f>
        <v>1204</v>
      </c>
      <c r="G135" s="102">
        <f>F135*1.8</f>
        <v>2167.2000000000003</v>
      </c>
      <c r="H135" s="102">
        <v>0</v>
      </c>
      <c r="I135" s="143">
        <v>4659</v>
      </c>
      <c r="J135" s="143">
        <v>13977</v>
      </c>
      <c r="K135" s="102">
        <f>J135/12</f>
        <v>1164.75</v>
      </c>
      <c r="L135" s="102">
        <f>K135*1.8</f>
        <v>2096.55</v>
      </c>
      <c r="M135" s="102">
        <v>0</v>
      </c>
      <c r="N135" s="107">
        <v>526</v>
      </c>
      <c r="O135" s="107">
        <v>1578</v>
      </c>
      <c r="P135" s="102">
        <f>O135/12</f>
        <v>131.5</v>
      </c>
      <c r="Q135" s="102">
        <f>P135*1.8</f>
        <v>236.70000000000002</v>
      </c>
      <c r="R135" s="102">
        <v>0</v>
      </c>
      <c r="S135" s="104">
        <f>SUM(D135,I135,N135)</f>
        <v>9986</v>
      </c>
      <c r="T135" s="104">
        <f>SUM(E135,J135,O135)</f>
        <v>30003</v>
      </c>
      <c r="U135" s="103">
        <f>T135/24</f>
        <v>1250.125</v>
      </c>
      <c r="V135" s="102">
        <f>U135*1.8</f>
        <v>2250.225</v>
      </c>
      <c r="W135" s="102">
        <v>0</v>
      </c>
    </row>
    <row r="136" spans="1:23" ht="12.75" customHeight="1">
      <c r="A136" s="193" t="s">
        <v>3</v>
      </c>
      <c r="B136" s="194"/>
      <c r="C136" s="100" t="s">
        <v>1</v>
      </c>
      <c r="D136" s="96">
        <f>SUM(D134)</f>
        <v>0</v>
      </c>
      <c r="E136" s="96">
        <f>SUM(E134)</f>
        <v>0</v>
      </c>
      <c r="F136" s="95">
        <f>E136/18</f>
        <v>0</v>
      </c>
      <c r="G136" s="97">
        <v>0</v>
      </c>
      <c r="H136" s="141">
        <f>SUM(F136,G137)</f>
        <v>2167.2000000000003</v>
      </c>
      <c r="I136" s="96">
        <f>SUM(I134)</f>
        <v>0</v>
      </c>
      <c r="J136" s="96">
        <f>SUM(J134)</f>
        <v>0</v>
      </c>
      <c r="K136" s="95">
        <f>J136/18</f>
        <v>0</v>
      </c>
      <c r="L136" s="95">
        <v>0</v>
      </c>
      <c r="M136" s="95">
        <f>SUM(K136,L137)</f>
        <v>2096.55</v>
      </c>
      <c r="N136" s="96">
        <v>0</v>
      </c>
      <c r="O136" s="96">
        <v>0</v>
      </c>
      <c r="P136" s="95">
        <f>O136/18</f>
        <v>0</v>
      </c>
      <c r="Q136" s="95">
        <v>0</v>
      </c>
      <c r="R136" s="95">
        <f>SUM(P136,Q137)</f>
        <v>236.70000000000002</v>
      </c>
      <c r="S136" s="96">
        <f>SUM(S134)</f>
        <v>0</v>
      </c>
      <c r="T136" s="96">
        <f>SUM(T134)</f>
        <v>0</v>
      </c>
      <c r="U136" s="96">
        <f>T136/36</f>
        <v>0</v>
      </c>
      <c r="V136" s="95">
        <v>0</v>
      </c>
      <c r="W136" s="95">
        <f>SUM(U136,V137)</f>
        <v>2250.225</v>
      </c>
    </row>
    <row r="137" spans="1:23" ht="12" customHeight="1">
      <c r="A137" s="191"/>
      <c r="B137" s="192"/>
      <c r="C137" s="100" t="s">
        <v>0</v>
      </c>
      <c r="D137" s="97">
        <f>SUM(D135)</f>
        <v>4801</v>
      </c>
      <c r="E137" s="97">
        <f>SUM(E135)</f>
        <v>14448</v>
      </c>
      <c r="F137" s="95">
        <f>E137/12</f>
        <v>1204</v>
      </c>
      <c r="G137" s="141">
        <f>F137*1.8</f>
        <v>2167.2000000000003</v>
      </c>
      <c r="H137" s="97">
        <v>0</v>
      </c>
      <c r="I137" s="97">
        <f>SUM(I135)</f>
        <v>4659</v>
      </c>
      <c r="J137" s="97">
        <f>SUM(J135)</f>
        <v>13977</v>
      </c>
      <c r="K137" s="95">
        <f>J137/12</f>
        <v>1164.75</v>
      </c>
      <c r="L137" s="95">
        <f>K137*1.8</f>
        <v>2096.55</v>
      </c>
      <c r="M137" s="95">
        <v>0</v>
      </c>
      <c r="N137" s="142">
        <v>526</v>
      </c>
      <c r="O137" s="142">
        <v>1578</v>
      </c>
      <c r="P137" s="95">
        <f>O137/12</f>
        <v>131.5</v>
      </c>
      <c r="Q137" s="95">
        <f>P137*1.8</f>
        <v>236.70000000000002</v>
      </c>
      <c r="R137" s="95">
        <v>0</v>
      </c>
      <c r="S137" s="97">
        <f>SUM(S135)</f>
        <v>9986</v>
      </c>
      <c r="T137" s="97">
        <f>SUM(T135)</f>
        <v>30003</v>
      </c>
      <c r="U137" s="96">
        <f>T137/24</f>
        <v>1250.125</v>
      </c>
      <c r="V137" s="95">
        <f>U137*1.8</f>
        <v>2250.225</v>
      </c>
      <c r="W137" s="95">
        <v>0</v>
      </c>
    </row>
    <row r="138" spans="1:23" ht="10.5">
      <c r="A138" s="116" t="s">
        <v>103</v>
      </c>
      <c r="B138" s="108"/>
      <c r="C138" s="135"/>
      <c r="D138" s="113"/>
      <c r="E138" s="113"/>
      <c r="F138" s="110"/>
      <c r="G138" s="110"/>
      <c r="H138" s="110"/>
      <c r="I138" s="113"/>
      <c r="J138" s="113"/>
      <c r="K138" s="110"/>
      <c r="L138" s="110"/>
      <c r="M138" s="110"/>
      <c r="N138" s="113"/>
      <c r="O138" s="113"/>
      <c r="P138" s="110"/>
      <c r="Q138" s="110"/>
      <c r="R138" s="110"/>
      <c r="S138" s="110"/>
      <c r="T138" s="112"/>
      <c r="U138" s="111"/>
      <c r="V138" s="110"/>
      <c r="W138" s="110"/>
    </row>
    <row r="139" spans="1:23" ht="10.5">
      <c r="A139" s="109"/>
      <c r="B139" s="108" t="s">
        <v>19</v>
      </c>
      <c r="C139" s="135" t="s">
        <v>1</v>
      </c>
      <c r="D139" s="113">
        <v>930</v>
      </c>
      <c r="E139" s="113">
        <v>2773</v>
      </c>
      <c r="F139" s="110">
        <f>E139/18</f>
        <v>154.05555555555554</v>
      </c>
      <c r="G139" s="110">
        <v>0</v>
      </c>
      <c r="H139" s="110">
        <f>SUM(F139,G140)</f>
        <v>352.55555555555554</v>
      </c>
      <c r="I139" s="113">
        <v>1406</v>
      </c>
      <c r="J139" s="113">
        <v>3851</v>
      </c>
      <c r="K139" s="110">
        <f>J139/18</f>
        <v>213.94444444444446</v>
      </c>
      <c r="L139" s="110">
        <v>0</v>
      </c>
      <c r="M139" s="110">
        <f>SUM(K139,L140)</f>
        <v>388.94444444444446</v>
      </c>
      <c r="N139" s="113">
        <v>722</v>
      </c>
      <c r="O139" s="113">
        <v>1813</v>
      </c>
      <c r="P139" s="110">
        <f>O139/18</f>
        <v>100.72222222222223</v>
      </c>
      <c r="Q139" s="110">
        <v>0</v>
      </c>
      <c r="R139" s="110">
        <f>SUM(P139,Q140)</f>
        <v>164.38888888888889</v>
      </c>
      <c r="S139" s="113">
        <f>SUM(D139,I139,N139)</f>
        <v>3058</v>
      </c>
      <c r="T139" s="112">
        <f>SUM(E139,J139,O139)</f>
        <v>8437</v>
      </c>
      <c r="U139" s="111">
        <f>T139/36</f>
        <v>234.36111111111111</v>
      </c>
      <c r="V139" s="110">
        <v>0</v>
      </c>
      <c r="W139" s="110">
        <f>SUM(U139,V140)</f>
        <v>452.94444444444446</v>
      </c>
    </row>
    <row r="140" spans="1:23" ht="10.5">
      <c r="A140" s="109"/>
      <c r="B140" s="108"/>
      <c r="C140" s="134" t="s">
        <v>0</v>
      </c>
      <c r="D140" s="104">
        <v>297</v>
      </c>
      <c r="E140" s="104">
        <v>1191</v>
      </c>
      <c r="F140" s="102">
        <f>E140/12</f>
        <v>99.25</v>
      </c>
      <c r="G140" s="102">
        <f>F140*2</f>
        <v>198.5</v>
      </c>
      <c r="H140" s="102">
        <v>0</v>
      </c>
      <c r="I140" s="104">
        <v>391</v>
      </c>
      <c r="J140" s="104">
        <v>1050</v>
      </c>
      <c r="K140" s="102">
        <f>J140/12</f>
        <v>87.5</v>
      </c>
      <c r="L140" s="102">
        <f>K140*2</f>
        <v>175</v>
      </c>
      <c r="M140" s="102">
        <v>0</v>
      </c>
      <c r="N140" s="104">
        <v>175</v>
      </c>
      <c r="O140" s="104">
        <v>382</v>
      </c>
      <c r="P140" s="102">
        <f>O140/12</f>
        <v>31.833333333333332</v>
      </c>
      <c r="Q140" s="102">
        <f>P140*2</f>
        <v>63.666666666666664</v>
      </c>
      <c r="R140" s="102">
        <v>0</v>
      </c>
      <c r="S140" s="104">
        <f>SUM(D140,I140,N140)</f>
        <v>863</v>
      </c>
      <c r="T140" s="104">
        <f>SUM(E140,J140,O140)</f>
        <v>2623</v>
      </c>
      <c r="U140" s="103">
        <f>T140/24</f>
        <v>109.29166666666667</v>
      </c>
      <c r="V140" s="102">
        <f>U140*2</f>
        <v>218.58333333333334</v>
      </c>
      <c r="W140" s="102">
        <v>0</v>
      </c>
    </row>
    <row r="141" spans="1:23" ht="10.5">
      <c r="A141" s="183" t="s">
        <v>3</v>
      </c>
      <c r="B141" s="184" t="s">
        <v>3</v>
      </c>
      <c r="C141" s="132" t="s">
        <v>1</v>
      </c>
      <c r="D141" s="97">
        <f>SUM(D139)</f>
        <v>930</v>
      </c>
      <c r="E141" s="97">
        <f>SUM(E139)</f>
        <v>2773</v>
      </c>
      <c r="F141" s="95">
        <f>E141/18</f>
        <v>154.05555555555554</v>
      </c>
      <c r="G141" s="97">
        <v>0</v>
      </c>
      <c r="H141" s="141">
        <f>SUM(F141,G142)</f>
        <v>352.55555555555554</v>
      </c>
      <c r="I141" s="97">
        <f>SUM(I139)</f>
        <v>1406</v>
      </c>
      <c r="J141" s="97">
        <f>SUM(J139)</f>
        <v>3851</v>
      </c>
      <c r="K141" s="95">
        <f>J141/18</f>
        <v>213.94444444444446</v>
      </c>
      <c r="L141" s="95">
        <v>0</v>
      </c>
      <c r="M141" s="95">
        <f>SUM(K141,L142)</f>
        <v>388.94444444444446</v>
      </c>
      <c r="N141" s="97">
        <f>SUM(N139)</f>
        <v>722</v>
      </c>
      <c r="O141" s="97">
        <f>SUM(O139)</f>
        <v>1813</v>
      </c>
      <c r="P141" s="95">
        <f>O141/18</f>
        <v>100.72222222222223</v>
      </c>
      <c r="Q141" s="95">
        <v>0</v>
      </c>
      <c r="R141" s="95">
        <f>SUM(P141,Q142)</f>
        <v>164.38888888888889</v>
      </c>
      <c r="S141" s="97">
        <f>SUM(S139)</f>
        <v>3058</v>
      </c>
      <c r="T141" s="97">
        <f>SUM(T139)</f>
        <v>8437</v>
      </c>
      <c r="U141" s="96">
        <f>T141/36</f>
        <v>234.36111111111111</v>
      </c>
      <c r="V141" s="95">
        <v>0</v>
      </c>
      <c r="W141" s="95">
        <f>SUM(U141,V142)</f>
        <v>452.94444444444446</v>
      </c>
    </row>
    <row r="142" spans="1:23" ht="10.5">
      <c r="A142" s="183"/>
      <c r="B142" s="184"/>
      <c r="C142" s="132" t="s">
        <v>0</v>
      </c>
      <c r="D142" s="97">
        <f>SUM(D140)</f>
        <v>297</v>
      </c>
      <c r="E142" s="97">
        <f>SUM(E140)</f>
        <v>1191</v>
      </c>
      <c r="F142" s="95">
        <f>E142/12</f>
        <v>99.25</v>
      </c>
      <c r="G142" s="141">
        <f>F142*2</f>
        <v>198.5</v>
      </c>
      <c r="H142" s="97">
        <v>0</v>
      </c>
      <c r="I142" s="97">
        <f>SUM(I140)</f>
        <v>391</v>
      </c>
      <c r="J142" s="97">
        <f>SUM(J140)</f>
        <v>1050</v>
      </c>
      <c r="K142" s="95">
        <f>J142/12</f>
        <v>87.5</v>
      </c>
      <c r="L142" s="95">
        <f>K142*2</f>
        <v>175</v>
      </c>
      <c r="M142" s="95">
        <v>0</v>
      </c>
      <c r="N142" s="97">
        <f>SUM(N140)</f>
        <v>175</v>
      </c>
      <c r="O142" s="97">
        <f>SUM(O140)</f>
        <v>382</v>
      </c>
      <c r="P142" s="95">
        <f>O142/12</f>
        <v>31.833333333333332</v>
      </c>
      <c r="Q142" s="95">
        <f>P142*2</f>
        <v>63.666666666666664</v>
      </c>
      <c r="R142" s="95">
        <v>0</v>
      </c>
      <c r="S142" s="97">
        <f>SUM(S140)</f>
        <v>863</v>
      </c>
      <c r="T142" s="97">
        <f>SUM(T140)</f>
        <v>2623</v>
      </c>
      <c r="U142" s="96">
        <f>T142/24</f>
        <v>109.29166666666667</v>
      </c>
      <c r="V142" s="95">
        <f>U142*2</f>
        <v>218.58333333333334</v>
      </c>
      <c r="W142" s="95">
        <v>0</v>
      </c>
    </row>
    <row r="143" spans="1:23" ht="10.5">
      <c r="A143" s="116" t="s">
        <v>18</v>
      </c>
      <c r="B143" s="108"/>
      <c r="C143" s="115"/>
      <c r="D143" s="131"/>
      <c r="E143" s="131"/>
      <c r="F143" s="131"/>
      <c r="G143" s="131"/>
      <c r="H143" s="131"/>
      <c r="I143" s="129"/>
      <c r="J143" s="129"/>
      <c r="K143" s="131"/>
      <c r="L143" s="131"/>
      <c r="M143" s="131"/>
      <c r="N143" s="129"/>
      <c r="O143" s="129"/>
      <c r="P143" s="131"/>
      <c r="Q143" s="131"/>
      <c r="R143" s="131"/>
      <c r="S143" s="131"/>
      <c r="T143" s="112"/>
      <c r="U143" s="111"/>
      <c r="V143" s="131"/>
      <c r="W143" s="131"/>
    </row>
    <row r="144" spans="1:23" ht="10.5">
      <c r="A144" s="116"/>
      <c r="B144" s="108" t="s">
        <v>22</v>
      </c>
      <c r="C144" s="115" t="s">
        <v>1</v>
      </c>
      <c r="D144" s="140">
        <v>7</v>
      </c>
      <c r="E144" s="140">
        <v>21</v>
      </c>
      <c r="F144" s="114">
        <f>E144/18</f>
        <v>1.1666666666666667</v>
      </c>
      <c r="G144" s="114">
        <v>0</v>
      </c>
      <c r="H144" s="114">
        <f>SUM(F144,G145)</f>
        <v>1.1666666666666667</v>
      </c>
      <c r="I144" s="129">
        <v>0</v>
      </c>
      <c r="J144" s="129">
        <v>0</v>
      </c>
      <c r="K144" s="110">
        <f>J144/18</f>
        <v>0</v>
      </c>
      <c r="L144" s="110">
        <v>0</v>
      </c>
      <c r="M144" s="110">
        <f>SUM(K144,L145)</f>
        <v>0</v>
      </c>
      <c r="N144" s="129">
        <v>352</v>
      </c>
      <c r="O144" s="129">
        <v>1084</v>
      </c>
      <c r="P144" s="110">
        <f>O144/18</f>
        <v>60.22222222222222</v>
      </c>
      <c r="Q144" s="110">
        <v>0</v>
      </c>
      <c r="R144" s="110">
        <f>SUM(P144,Q145)</f>
        <v>143.92222222222222</v>
      </c>
      <c r="S144" s="113">
        <f>SUM(D144,I144,N144)</f>
        <v>359</v>
      </c>
      <c r="T144" s="112">
        <f>SUM(E144,J144,O144)</f>
        <v>1105</v>
      </c>
      <c r="U144" s="111">
        <f>T144/36</f>
        <v>30.694444444444443</v>
      </c>
      <c r="V144" s="110">
        <v>0</v>
      </c>
      <c r="W144" s="110">
        <f>SUM(U144,V145)</f>
        <v>72.54444444444445</v>
      </c>
    </row>
    <row r="145" spans="1:23" ht="10.5">
      <c r="A145" s="116"/>
      <c r="B145" s="108"/>
      <c r="C145" s="102" t="s">
        <v>0</v>
      </c>
      <c r="D145" s="139">
        <v>0</v>
      </c>
      <c r="E145" s="139">
        <v>0</v>
      </c>
      <c r="F145" s="106">
        <f>E145/12</f>
        <v>0</v>
      </c>
      <c r="G145" s="106">
        <f>F145*1.8</f>
        <v>0</v>
      </c>
      <c r="H145" s="106">
        <v>0</v>
      </c>
      <c r="I145" s="102">
        <v>0</v>
      </c>
      <c r="J145" s="102">
        <v>0</v>
      </c>
      <c r="K145" s="102">
        <f>J145/12</f>
        <v>0</v>
      </c>
      <c r="L145" s="102">
        <f>K145*1.8</f>
        <v>0</v>
      </c>
      <c r="M145" s="102">
        <v>0</v>
      </c>
      <c r="N145" s="104">
        <v>186</v>
      </c>
      <c r="O145" s="104">
        <v>558</v>
      </c>
      <c r="P145" s="102">
        <f>O145/12</f>
        <v>46.5</v>
      </c>
      <c r="Q145" s="102">
        <f>P145*1.8</f>
        <v>83.7</v>
      </c>
      <c r="R145" s="102">
        <v>0</v>
      </c>
      <c r="S145" s="104">
        <f>SUM(D145,I145,N145)</f>
        <v>186</v>
      </c>
      <c r="T145" s="104">
        <f>SUM(E145,J145,O145)</f>
        <v>558</v>
      </c>
      <c r="U145" s="103">
        <f>T145/24</f>
        <v>23.25</v>
      </c>
      <c r="V145" s="102">
        <f>U145*1.8</f>
        <v>41.85</v>
      </c>
      <c r="W145" s="102">
        <v>0</v>
      </c>
    </row>
    <row r="146" spans="1:23" ht="10.5">
      <c r="A146" s="189" t="s">
        <v>3</v>
      </c>
      <c r="B146" s="190"/>
      <c r="C146" s="100" t="s">
        <v>1</v>
      </c>
      <c r="D146" s="138">
        <f>SUM(D144)</f>
        <v>7</v>
      </c>
      <c r="E146" s="138">
        <f>SUM(E144)</f>
        <v>21</v>
      </c>
      <c r="F146" s="99">
        <f>E146/18</f>
        <v>1.1666666666666667</v>
      </c>
      <c r="G146" s="98">
        <v>0</v>
      </c>
      <c r="H146" s="98">
        <f>SUM(F146,G147)</f>
        <v>1.1666666666666667</v>
      </c>
      <c r="I146" s="138">
        <f>SUM(I144)</f>
        <v>0</v>
      </c>
      <c r="J146" s="138">
        <f>SUM(J144)</f>
        <v>0</v>
      </c>
      <c r="K146" s="95">
        <f>J146/18</f>
        <v>0</v>
      </c>
      <c r="L146" s="95">
        <v>0</v>
      </c>
      <c r="M146" s="95">
        <f>SUM(K146,L147)</f>
        <v>0</v>
      </c>
      <c r="N146" s="138">
        <f>SUM(N144)</f>
        <v>352</v>
      </c>
      <c r="O146" s="138">
        <f>SUM(O144)</f>
        <v>1084</v>
      </c>
      <c r="P146" s="95">
        <f>O146/18</f>
        <v>60.22222222222222</v>
      </c>
      <c r="Q146" s="95">
        <v>0</v>
      </c>
      <c r="R146" s="95">
        <f>SUM(P146,Q147)</f>
        <v>143.92222222222222</v>
      </c>
      <c r="S146" s="101">
        <f>SUM(S144)</f>
        <v>359</v>
      </c>
      <c r="T146" s="101">
        <f>SUM(T144)</f>
        <v>1105</v>
      </c>
      <c r="U146" s="96">
        <f>T146/36</f>
        <v>30.694444444444443</v>
      </c>
      <c r="V146" s="95">
        <v>0</v>
      </c>
      <c r="W146" s="95">
        <f>SUM(U146,V147)</f>
        <v>72.54444444444445</v>
      </c>
    </row>
    <row r="147" spans="1:23" ht="10.5">
      <c r="A147" s="191"/>
      <c r="B147" s="192"/>
      <c r="C147" s="100" t="s">
        <v>0</v>
      </c>
      <c r="D147" s="138">
        <f>SUM(D145)</f>
        <v>0</v>
      </c>
      <c r="E147" s="138">
        <f>SUM(E145)</f>
        <v>0</v>
      </c>
      <c r="F147" s="99">
        <f>E147/12</f>
        <v>0</v>
      </c>
      <c r="G147" s="98">
        <f>F147*1.8</f>
        <v>0</v>
      </c>
      <c r="H147" s="98">
        <v>0</v>
      </c>
      <c r="I147" s="138">
        <f>SUM(I145)</f>
        <v>0</v>
      </c>
      <c r="J147" s="138">
        <f>SUM(J145)</f>
        <v>0</v>
      </c>
      <c r="K147" s="95">
        <f>J147/12</f>
        <v>0</v>
      </c>
      <c r="L147" s="95">
        <f>K147*1.8</f>
        <v>0</v>
      </c>
      <c r="M147" s="95">
        <v>0</v>
      </c>
      <c r="N147" s="138">
        <f>SUM(N145)</f>
        <v>186</v>
      </c>
      <c r="O147" s="138">
        <f>SUM(O145)</f>
        <v>558</v>
      </c>
      <c r="P147" s="95">
        <f>O147/12</f>
        <v>46.5</v>
      </c>
      <c r="Q147" s="95">
        <f>P147*1.8</f>
        <v>83.7</v>
      </c>
      <c r="R147" s="95">
        <v>0</v>
      </c>
      <c r="S147" s="101">
        <f>SUM(S145)</f>
        <v>186</v>
      </c>
      <c r="T147" s="101">
        <f>SUM(T145)</f>
        <v>558</v>
      </c>
      <c r="U147" s="96">
        <f>T147/24</f>
        <v>23.25</v>
      </c>
      <c r="V147" s="95">
        <f>U147*1.8</f>
        <v>41.85</v>
      </c>
      <c r="W147" s="95">
        <v>0</v>
      </c>
    </row>
    <row r="148" spans="1:23" ht="10.5">
      <c r="A148" s="116" t="s">
        <v>17</v>
      </c>
      <c r="B148" s="108"/>
      <c r="C148" s="135"/>
      <c r="D148" s="113"/>
      <c r="E148" s="113"/>
      <c r="F148" s="110"/>
      <c r="G148" s="110"/>
      <c r="H148" s="110"/>
      <c r="I148" s="113"/>
      <c r="J148" s="113"/>
      <c r="K148" s="110"/>
      <c r="L148" s="110"/>
      <c r="M148" s="110"/>
      <c r="N148" s="113"/>
      <c r="O148" s="113"/>
      <c r="P148" s="110"/>
      <c r="Q148" s="110"/>
      <c r="R148" s="110"/>
      <c r="S148" s="110"/>
      <c r="T148" s="112"/>
      <c r="U148" s="111"/>
      <c r="V148" s="110"/>
      <c r="W148" s="110"/>
    </row>
    <row r="149" spans="1:23" ht="10.5">
      <c r="A149" s="109"/>
      <c r="B149" s="108" t="s">
        <v>17</v>
      </c>
      <c r="C149" s="135" t="s">
        <v>1</v>
      </c>
      <c r="D149" s="113">
        <v>1824</v>
      </c>
      <c r="E149" s="113">
        <v>1824</v>
      </c>
      <c r="F149" s="114">
        <f>E149/18</f>
        <v>101.33333333333333</v>
      </c>
      <c r="G149" s="114">
        <v>0</v>
      </c>
      <c r="H149" s="114">
        <f>SUM(F149,G150)</f>
        <v>101.33333333333333</v>
      </c>
      <c r="I149" s="113">
        <v>767</v>
      </c>
      <c r="J149" s="113">
        <v>823</v>
      </c>
      <c r="K149" s="110">
        <f>J149/18</f>
        <v>45.72222222222222</v>
      </c>
      <c r="L149" s="110">
        <v>0</v>
      </c>
      <c r="M149" s="110">
        <f>SUM(K149,L150)</f>
        <v>45.72222222222222</v>
      </c>
      <c r="N149" s="113">
        <v>318</v>
      </c>
      <c r="O149" s="113">
        <v>564</v>
      </c>
      <c r="P149" s="110">
        <f>O149/18</f>
        <v>31.333333333333332</v>
      </c>
      <c r="Q149" s="110">
        <v>0</v>
      </c>
      <c r="R149" s="110">
        <f>SUM(P149,Q150)</f>
        <v>31.333333333333332</v>
      </c>
      <c r="S149" s="113">
        <f>SUM(D149,I149,N149)</f>
        <v>2909</v>
      </c>
      <c r="T149" s="112">
        <f>SUM(E149,J149,O149)</f>
        <v>3211</v>
      </c>
      <c r="U149" s="111">
        <f>T149/36</f>
        <v>89.19444444444444</v>
      </c>
      <c r="V149" s="110">
        <v>0</v>
      </c>
      <c r="W149" s="110">
        <f>SUM(U149,V150)</f>
        <v>89.19444444444444</v>
      </c>
    </row>
    <row r="150" spans="1:23" ht="10.5">
      <c r="A150" s="109"/>
      <c r="B150" s="108"/>
      <c r="C150" s="137" t="s">
        <v>0</v>
      </c>
      <c r="D150" s="105"/>
      <c r="E150" s="105"/>
      <c r="F150" s="106">
        <f>E150/12</f>
        <v>0</v>
      </c>
      <c r="G150" s="106">
        <f>F150*1</f>
        <v>0</v>
      </c>
      <c r="H150" s="106">
        <v>0</v>
      </c>
      <c r="I150" s="105">
        <v>0</v>
      </c>
      <c r="J150" s="105">
        <v>0</v>
      </c>
      <c r="K150" s="102">
        <f>J150/12</f>
        <v>0</v>
      </c>
      <c r="L150" s="102">
        <f>K150*1</f>
        <v>0</v>
      </c>
      <c r="M150" s="102">
        <v>0</v>
      </c>
      <c r="N150" s="105">
        <v>0</v>
      </c>
      <c r="O150" s="105">
        <v>0</v>
      </c>
      <c r="P150" s="102">
        <f>O150/12</f>
        <v>0</v>
      </c>
      <c r="Q150" s="102">
        <f>P150*1</f>
        <v>0</v>
      </c>
      <c r="R150" s="102">
        <v>0</v>
      </c>
      <c r="S150" s="104">
        <f>SUM(D150,I150,N150)</f>
        <v>0</v>
      </c>
      <c r="T150" s="104">
        <f>SUM(E150,J150,O150)</f>
        <v>0</v>
      </c>
      <c r="U150" s="103">
        <f>T150/24</f>
        <v>0</v>
      </c>
      <c r="V150" s="102">
        <f>U150*1</f>
        <v>0</v>
      </c>
      <c r="W150" s="102">
        <v>0</v>
      </c>
    </row>
    <row r="151" spans="1:23" ht="10.5">
      <c r="A151" s="189" t="s">
        <v>3</v>
      </c>
      <c r="B151" s="190"/>
      <c r="C151" s="132" t="s">
        <v>1</v>
      </c>
      <c r="D151" s="97">
        <f>SUM(D149)</f>
        <v>1824</v>
      </c>
      <c r="E151" s="97">
        <f>SUM(E149)</f>
        <v>1824</v>
      </c>
      <c r="F151" s="99">
        <f>E151/18</f>
        <v>101.33333333333333</v>
      </c>
      <c r="G151" s="98">
        <v>0</v>
      </c>
      <c r="H151" s="98">
        <f>SUM(F151,G152)</f>
        <v>101.33333333333333</v>
      </c>
      <c r="I151" s="97">
        <f>SUM(I149)</f>
        <v>767</v>
      </c>
      <c r="J151" s="97">
        <f>SUM(J149)</f>
        <v>823</v>
      </c>
      <c r="K151" s="95">
        <f>J151/18</f>
        <v>45.72222222222222</v>
      </c>
      <c r="L151" s="95">
        <v>0</v>
      </c>
      <c r="M151" s="95">
        <f>SUM(K151,L152)</f>
        <v>45.72222222222222</v>
      </c>
      <c r="N151" s="97">
        <f>SUM(N149)</f>
        <v>318</v>
      </c>
      <c r="O151" s="97">
        <f>SUM(O149)</f>
        <v>564</v>
      </c>
      <c r="P151" s="95">
        <f>O151/18</f>
        <v>31.333333333333332</v>
      </c>
      <c r="Q151" s="95">
        <v>0</v>
      </c>
      <c r="R151" s="95">
        <f>SUM(P151,Q152)</f>
        <v>31.333333333333332</v>
      </c>
      <c r="S151" s="101">
        <f>SUM(S149)</f>
        <v>2909</v>
      </c>
      <c r="T151" s="101">
        <f>SUM(T149)</f>
        <v>3211</v>
      </c>
      <c r="U151" s="96">
        <f>T151/36</f>
        <v>89.19444444444444</v>
      </c>
      <c r="V151" s="95">
        <v>0</v>
      </c>
      <c r="W151" s="95">
        <f>SUM(U151,V152)</f>
        <v>89.19444444444444</v>
      </c>
    </row>
    <row r="152" spans="1:23" ht="10.5">
      <c r="A152" s="191"/>
      <c r="B152" s="192"/>
      <c r="C152" s="132" t="s">
        <v>0</v>
      </c>
      <c r="D152" s="97">
        <f>SUM(D150)</f>
        <v>0</v>
      </c>
      <c r="E152" s="97">
        <f>SUM(E150)</f>
        <v>0</v>
      </c>
      <c r="F152" s="99">
        <f>E152/12</f>
        <v>0</v>
      </c>
      <c r="G152" s="98">
        <f>F152*1</f>
        <v>0</v>
      </c>
      <c r="H152" s="98">
        <v>0</v>
      </c>
      <c r="I152" s="97">
        <f>SUM(I150)</f>
        <v>0</v>
      </c>
      <c r="J152" s="97">
        <f>SUM(J150)</f>
        <v>0</v>
      </c>
      <c r="K152" s="95">
        <f>J152/12</f>
        <v>0</v>
      </c>
      <c r="L152" s="95">
        <f>K152*1</f>
        <v>0</v>
      </c>
      <c r="M152" s="95">
        <v>0</v>
      </c>
      <c r="N152" s="97">
        <f>SUM(N150)</f>
        <v>0</v>
      </c>
      <c r="O152" s="97">
        <f>SUM(O150)</f>
        <v>0</v>
      </c>
      <c r="P152" s="95">
        <f>O152/12</f>
        <v>0</v>
      </c>
      <c r="Q152" s="95">
        <f>P152*1</f>
        <v>0</v>
      </c>
      <c r="R152" s="95">
        <v>0</v>
      </c>
      <c r="S152" s="101">
        <f>SUM(S150)</f>
        <v>0</v>
      </c>
      <c r="T152" s="101">
        <f>SUM(T150)</f>
        <v>0</v>
      </c>
      <c r="U152" s="96">
        <f>T152/24</f>
        <v>0</v>
      </c>
      <c r="V152" s="95">
        <f>U152*1</f>
        <v>0</v>
      </c>
      <c r="W152" s="95">
        <v>0</v>
      </c>
    </row>
    <row r="153" spans="1:23" ht="10.5">
      <c r="A153" s="116" t="s">
        <v>15</v>
      </c>
      <c r="B153" s="108"/>
      <c r="C153" s="135"/>
      <c r="D153" s="113"/>
      <c r="E153" s="113"/>
      <c r="F153" s="110"/>
      <c r="G153" s="110"/>
      <c r="H153" s="110"/>
      <c r="I153" s="113"/>
      <c r="J153" s="113"/>
      <c r="K153" s="110"/>
      <c r="L153" s="110"/>
      <c r="M153" s="110"/>
      <c r="N153" s="113"/>
      <c r="O153" s="113"/>
      <c r="P153" s="110"/>
      <c r="Q153" s="110"/>
      <c r="R153" s="110"/>
      <c r="S153" s="110"/>
      <c r="T153" s="112"/>
      <c r="U153" s="111"/>
      <c r="V153" s="110"/>
      <c r="W153" s="110"/>
    </row>
    <row r="154" spans="1:23" ht="10.5">
      <c r="A154" s="109"/>
      <c r="B154" s="108" t="s">
        <v>15</v>
      </c>
      <c r="C154" s="135" t="s">
        <v>1</v>
      </c>
      <c r="D154" s="113">
        <v>0</v>
      </c>
      <c r="E154" s="113">
        <v>0</v>
      </c>
      <c r="F154" s="114">
        <f>E154/18</f>
        <v>0</v>
      </c>
      <c r="G154" s="114">
        <v>0</v>
      </c>
      <c r="H154" s="114">
        <f>SUM(F154,G155)</f>
        <v>0</v>
      </c>
      <c r="I154" s="113">
        <v>0</v>
      </c>
      <c r="J154" s="113">
        <v>0</v>
      </c>
      <c r="K154" s="110">
        <f>J154/18</f>
        <v>0</v>
      </c>
      <c r="L154" s="110">
        <v>0</v>
      </c>
      <c r="M154" s="110">
        <f>SUM(K154,L155)</f>
        <v>0</v>
      </c>
      <c r="N154" s="113">
        <v>0</v>
      </c>
      <c r="O154" s="113">
        <v>0</v>
      </c>
      <c r="P154" s="110">
        <f>O154/18</f>
        <v>0</v>
      </c>
      <c r="Q154" s="110">
        <v>0</v>
      </c>
      <c r="R154" s="110">
        <f>SUM(P154,Q155)</f>
        <v>0</v>
      </c>
      <c r="S154" s="113">
        <f>SUM(D154,I154,N154)</f>
        <v>0</v>
      </c>
      <c r="T154" s="112">
        <f>SUM(E154,J154,O154)</f>
        <v>0</v>
      </c>
      <c r="U154" s="111">
        <f>T154/36</f>
        <v>0</v>
      </c>
      <c r="V154" s="110">
        <v>0</v>
      </c>
      <c r="W154" s="110">
        <f>SUM(U154,V155)</f>
        <v>0</v>
      </c>
    </row>
    <row r="155" spans="1:23" ht="10.5">
      <c r="A155" s="109"/>
      <c r="B155" s="108"/>
      <c r="C155" s="137" t="s">
        <v>0</v>
      </c>
      <c r="D155" s="105"/>
      <c r="E155" s="105"/>
      <c r="F155" s="106">
        <f>E155/12</f>
        <v>0</v>
      </c>
      <c r="G155" s="106">
        <f>F155*1</f>
        <v>0</v>
      </c>
      <c r="H155" s="106">
        <v>0</v>
      </c>
      <c r="I155" s="105">
        <v>0</v>
      </c>
      <c r="J155" s="105">
        <v>0</v>
      </c>
      <c r="K155" s="102">
        <f>J155/12</f>
        <v>0</v>
      </c>
      <c r="L155" s="102">
        <f>K155*1</f>
        <v>0</v>
      </c>
      <c r="M155" s="102">
        <v>0</v>
      </c>
      <c r="N155" s="105">
        <v>0</v>
      </c>
      <c r="O155" s="105">
        <v>0</v>
      </c>
      <c r="P155" s="102">
        <f>O155/12</f>
        <v>0</v>
      </c>
      <c r="Q155" s="102">
        <f>P155*1</f>
        <v>0</v>
      </c>
      <c r="R155" s="102">
        <v>0</v>
      </c>
      <c r="S155" s="104">
        <f>SUM(D155,I155,N155)</f>
        <v>0</v>
      </c>
      <c r="T155" s="104">
        <f>SUM(E155,J155,O155)</f>
        <v>0</v>
      </c>
      <c r="U155" s="103">
        <f>T155/24</f>
        <v>0</v>
      </c>
      <c r="V155" s="102">
        <f>U155*1</f>
        <v>0</v>
      </c>
      <c r="W155" s="102">
        <v>0</v>
      </c>
    </row>
    <row r="156" spans="1:23" ht="10.5">
      <c r="A156" s="189" t="s">
        <v>3</v>
      </c>
      <c r="B156" s="190"/>
      <c r="C156" s="132" t="s">
        <v>1</v>
      </c>
      <c r="D156" s="97">
        <f>SUM(D154)</f>
        <v>0</v>
      </c>
      <c r="E156" s="97">
        <f>SUM(E154)</f>
        <v>0</v>
      </c>
      <c r="F156" s="99">
        <f>E156/18</f>
        <v>0</v>
      </c>
      <c r="G156" s="98">
        <v>0</v>
      </c>
      <c r="H156" s="98">
        <f>SUM(F156,G157)</f>
        <v>0</v>
      </c>
      <c r="I156" s="97">
        <f>SUM(I154)</f>
        <v>0</v>
      </c>
      <c r="J156" s="97">
        <f>SUM(J154)</f>
        <v>0</v>
      </c>
      <c r="K156" s="95">
        <f>J156/18</f>
        <v>0</v>
      </c>
      <c r="L156" s="95">
        <v>0</v>
      </c>
      <c r="M156" s="95">
        <f>SUM(K156,L157)</f>
        <v>0</v>
      </c>
      <c r="N156" s="97">
        <f>SUM(N154)</f>
        <v>0</v>
      </c>
      <c r="O156" s="97">
        <f>SUM(O154)</f>
        <v>0</v>
      </c>
      <c r="P156" s="95">
        <f>O156/18</f>
        <v>0</v>
      </c>
      <c r="Q156" s="95">
        <v>0</v>
      </c>
      <c r="R156" s="95">
        <f>SUM(P156,Q157)</f>
        <v>0</v>
      </c>
      <c r="S156" s="101">
        <f>SUM(S154)</f>
        <v>0</v>
      </c>
      <c r="T156" s="101">
        <f>SUM(T154)</f>
        <v>0</v>
      </c>
      <c r="U156" s="96">
        <f>T156/36</f>
        <v>0</v>
      </c>
      <c r="V156" s="95">
        <v>0</v>
      </c>
      <c r="W156" s="95">
        <f>SUM(U156,V157)</f>
        <v>0</v>
      </c>
    </row>
    <row r="157" spans="1:23" ht="10.5">
      <c r="A157" s="191"/>
      <c r="B157" s="192"/>
      <c r="C157" s="132" t="s">
        <v>0</v>
      </c>
      <c r="D157" s="97">
        <f>SUM(D155)</f>
        <v>0</v>
      </c>
      <c r="E157" s="97">
        <f>SUM(E155)</f>
        <v>0</v>
      </c>
      <c r="F157" s="99">
        <f>E157/12</f>
        <v>0</v>
      </c>
      <c r="G157" s="98">
        <f>F157*1</f>
        <v>0</v>
      </c>
      <c r="H157" s="98">
        <v>0</v>
      </c>
      <c r="I157" s="97">
        <f>SUM(I155)</f>
        <v>0</v>
      </c>
      <c r="J157" s="97">
        <f>SUM(J155)</f>
        <v>0</v>
      </c>
      <c r="K157" s="95">
        <f>J157/12</f>
        <v>0</v>
      </c>
      <c r="L157" s="95">
        <f>K157*1</f>
        <v>0</v>
      </c>
      <c r="M157" s="95">
        <v>0</v>
      </c>
      <c r="N157" s="97">
        <f>SUM(N155)</f>
        <v>0</v>
      </c>
      <c r="O157" s="97">
        <f>SUM(O155)</f>
        <v>0</v>
      </c>
      <c r="P157" s="95">
        <f>O157/12</f>
        <v>0</v>
      </c>
      <c r="Q157" s="95">
        <f>P157*1</f>
        <v>0</v>
      </c>
      <c r="R157" s="95">
        <v>0</v>
      </c>
      <c r="S157" s="101">
        <f>SUM(S155)</f>
        <v>0</v>
      </c>
      <c r="T157" s="101">
        <f>SUM(T155)</f>
        <v>0</v>
      </c>
      <c r="U157" s="96">
        <f>T157/24</f>
        <v>0</v>
      </c>
      <c r="V157" s="95">
        <f>U157*1</f>
        <v>0</v>
      </c>
      <c r="W157" s="95">
        <v>0</v>
      </c>
    </row>
    <row r="158" spans="1:23" ht="10.5">
      <c r="A158" s="136" t="s">
        <v>14</v>
      </c>
      <c r="B158" s="108"/>
      <c r="C158" s="135"/>
      <c r="D158" s="113"/>
      <c r="E158" s="113"/>
      <c r="F158" s="110"/>
      <c r="G158" s="110"/>
      <c r="H158" s="110"/>
      <c r="I158" s="113"/>
      <c r="J158" s="113"/>
      <c r="K158" s="110"/>
      <c r="L158" s="110"/>
      <c r="M158" s="110"/>
      <c r="N158" s="113"/>
      <c r="O158" s="113"/>
      <c r="P158" s="110"/>
      <c r="Q158" s="110"/>
      <c r="R158" s="110"/>
      <c r="S158" s="110"/>
      <c r="T158" s="112"/>
      <c r="U158" s="111"/>
      <c r="V158" s="110"/>
      <c r="W158" s="110"/>
    </row>
    <row r="159" spans="1:23" ht="10.5">
      <c r="A159" s="109"/>
      <c r="B159" s="108" t="s">
        <v>15</v>
      </c>
      <c r="C159" s="135" t="s">
        <v>1</v>
      </c>
      <c r="D159" s="113">
        <v>0</v>
      </c>
      <c r="E159" s="113">
        <v>0</v>
      </c>
      <c r="F159" s="114">
        <f>E159/18</f>
        <v>0</v>
      </c>
      <c r="G159" s="114">
        <v>0</v>
      </c>
      <c r="H159" s="114">
        <f>SUM(F159,G160)</f>
        <v>0</v>
      </c>
      <c r="I159" s="113">
        <v>0</v>
      </c>
      <c r="J159" s="113">
        <v>0</v>
      </c>
      <c r="K159" s="110">
        <f>J159/18</f>
        <v>0</v>
      </c>
      <c r="L159" s="110">
        <v>0</v>
      </c>
      <c r="M159" s="110">
        <f>SUM(K159,L160)</f>
        <v>0</v>
      </c>
      <c r="N159" s="113">
        <v>0</v>
      </c>
      <c r="O159" s="113">
        <v>0</v>
      </c>
      <c r="P159" s="110">
        <f>O159/18</f>
        <v>0</v>
      </c>
      <c r="Q159" s="110">
        <v>0</v>
      </c>
      <c r="R159" s="110">
        <f>SUM(P159,Q160)</f>
        <v>0</v>
      </c>
      <c r="S159" s="113">
        <f>SUM(D159,I159,N159)</f>
        <v>0</v>
      </c>
      <c r="T159" s="112">
        <f>SUM(E159,J159,O159)</f>
        <v>0</v>
      </c>
      <c r="U159" s="111">
        <f>T159/36</f>
        <v>0</v>
      </c>
      <c r="V159" s="110">
        <v>0</v>
      </c>
      <c r="W159" s="110">
        <f>SUM(U159,V160)</f>
        <v>0</v>
      </c>
    </row>
    <row r="160" spans="1:23" ht="10.5">
      <c r="A160" s="109"/>
      <c r="B160" s="108"/>
      <c r="C160" s="137" t="s">
        <v>0</v>
      </c>
      <c r="D160" s="105"/>
      <c r="E160" s="105"/>
      <c r="F160" s="106">
        <f>E160/12</f>
        <v>0</v>
      </c>
      <c r="G160" s="106">
        <f>F160*1</f>
        <v>0</v>
      </c>
      <c r="H160" s="106">
        <v>0</v>
      </c>
      <c r="I160" s="105">
        <v>0</v>
      </c>
      <c r="J160" s="105">
        <v>0</v>
      </c>
      <c r="K160" s="102">
        <f>J160/12</f>
        <v>0</v>
      </c>
      <c r="L160" s="102">
        <f>K160*1</f>
        <v>0</v>
      </c>
      <c r="M160" s="102">
        <v>0</v>
      </c>
      <c r="N160" s="105"/>
      <c r="O160" s="105"/>
      <c r="P160" s="102">
        <f>O160/12</f>
        <v>0</v>
      </c>
      <c r="Q160" s="102">
        <f>P160*1</f>
        <v>0</v>
      </c>
      <c r="R160" s="102">
        <v>0</v>
      </c>
      <c r="S160" s="104">
        <f>SUM(D160,I160,N160)</f>
        <v>0</v>
      </c>
      <c r="T160" s="104">
        <f>SUM(E160,J160,O160)</f>
        <v>0</v>
      </c>
      <c r="U160" s="103">
        <f>T160/24</f>
        <v>0</v>
      </c>
      <c r="V160" s="102">
        <f>U160*1</f>
        <v>0</v>
      </c>
      <c r="W160" s="102">
        <v>0</v>
      </c>
    </row>
    <row r="161" spans="1:23" ht="10.5">
      <c r="A161" s="189" t="s">
        <v>3</v>
      </c>
      <c r="B161" s="190"/>
      <c r="C161" s="132" t="s">
        <v>1</v>
      </c>
      <c r="D161" s="97">
        <f>SUM(D159)</f>
        <v>0</v>
      </c>
      <c r="E161" s="97">
        <f>SUM(E159)</f>
        <v>0</v>
      </c>
      <c r="F161" s="99">
        <f>E161/18</f>
        <v>0</v>
      </c>
      <c r="G161" s="98">
        <v>0</v>
      </c>
      <c r="H161" s="98">
        <f>SUM(F161,G162)</f>
        <v>0</v>
      </c>
      <c r="I161" s="97">
        <f>SUM(I159)</f>
        <v>0</v>
      </c>
      <c r="J161" s="97">
        <f>SUM(J159)</f>
        <v>0</v>
      </c>
      <c r="K161" s="95">
        <f>J161/18</f>
        <v>0</v>
      </c>
      <c r="L161" s="95">
        <v>0</v>
      </c>
      <c r="M161" s="95">
        <f>SUM(K161,L162)</f>
        <v>0</v>
      </c>
      <c r="N161" s="97">
        <f>SUM(N159)</f>
        <v>0</v>
      </c>
      <c r="O161" s="97">
        <f>SUM(O159)</f>
        <v>0</v>
      </c>
      <c r="P161" s="95">
        <f>O161/18</f>
        <v>0</v>
      </c>
      <c r="Q161" s="95">
        <v>0</v>
      </c>
      <c r="R161" s="95">
        <f>SUM(P161,Q162)</f>
        <v>0</v>
      </c>
      <c r="S161" s="101">
        <f>SUM(S159)</f>
        <v>0</v>
      </c>
      <c r="T161" s="101">
        <f>SUM(T159)</f>
        <v>0</v>
      </c>
      <c r="U161" s="96">
        <f>T161/36</f>
        <v>0</v>
      </c>
      <c r="V161" s="95">
        <v>0</v>
      </c>
      <c r="W161" s="95">
        <f>SUM(U161,V162)</f>
        <v>0</v>
      </c>
    </row>
    <row r="162" spans="1:23" ht="10.5">
      <c r="A162" s="191"/>
      <c r="B162" s="192"/>
      <c r="C162" s="132" t="s">
        <v>0</v>
      </c>
      <c r="D162" s="97">
        <f>SUM(D160)</f>
        <v>0</v>
      </c>
      <c r="E162" s="97">
        <f>SUM(E160)</f>
        <v>0</v>
      </c>
      <c r="F162" s="99">
        <f>E162/12</f>
        <v>0</v>
      </c>
      <c r="G162" s="98">
        <f>F162*1</f>
        <v>0</v>
      </c>
      <c r="H162" s="98">
        <v>0</v>
      </c>
      <c r="I162" s="97">
        <f>SUM(I160)</f>
        <v>0</v>
      </c>
      <c r="J162" s="97">
        <f>SUM(J160)</f>
        <v>0</v>
      </c>
      <c r="K162" s="95">
        <f>J162/12</f>
        <v>0</v>
      </c>
      <c r="L162" s="95">
        <f>K162*1</f>
        <v>0</v>
      </c>
      <c r="M162" s="95">
        <v>0</v>
      </c>
      <c r="N162" s="97">
        <f>SUM(N160)</f>
        <v>0</v>
      </c>
      <c r="O162" s="97">
        <f>SUM(O160)</f>
        <v>0</v>
      </c>
      <c r="P162" s="95">
        <f>O162/12</f>
        <v>0</v>
      </c>
      <c r="Q162" s="95">
        <f>P162*1</f>
        <v>0</v>
      </c>
      <c r="R162" s="95">
        <v>0</v>
      </c>
      <c r="S162" s="101">
        <f>SUM(S160)</f>
        <v>0</v>
      </c>
      <c r="T162" s="101">
        <f>SUM(T160)</f>
        <v>0</v>
      </c>
      <c r="U162" s="96">
        <f>T162/24</f>
        <v>0</v>
      </c>
      <c r="V162" s="95">
        <f>U162*1</f>
        <v>0</v>
      </c>
      <c r="W162" s="95">
        <v>0</v>
      </c>
    </row>
    <row r="163" spans="1:23" ht="10.5">
      <c r="A163" s="136" t="s">
        <v>13</v>
      </c>
      <c r="B163" s="108"/>
      <c r="C163" s="135"/>
      <c r="D163" s="113"/>
      <c r="E163" s="113"/>
      <c r="F163" s="110"/>
      <c r="G163" s="110"/>
      <c r="H163" s="110"/>
      <c r="I163" s="113"/>
      <c r="J163" s="113"/>
      <c r="K163" s="110"/>
      <c r="L163" s="110"/>
      <c r="M163" s="110"/>
      <c r="N163" s="113"/>
      <c r="O163" s="113"/>
      <c r="P163" s="110"/>
      <c r="Q163" s="110"/>
      <c r="R163" s="110"/>
      <c r="S163" s="113">
        <f aca="true" t="shared" si="12" ref="S163:T165">SUM(D163,I163,N163)</f>
        <v>0</v>
      </c>
      <c r="T163" s="112">
        <f t="shared" si="12"/>
        <v>0</v>
      </c>
      <c r="U163" s="111">
        <f>T163/36</f>
        <v>0</v>
      </c>
      <c r="V163" s="110"/>
      <c r="W163" s="110"/>
    </row>
    <row r="164" spans="1:23" ht="10.5">
      <c r="A164" s="109"/>
      <c r="B164" s="108" t="s">
        <v>13</v>
      </c>
      <c r="C164" s="135" t="s">
        <v>1</v>
      </c>
      <c r="D164" s="113">
        <v>6315</v>
      </c>
      <c r="E164" s="113">
        <v>19124</v>
      </c>
      <c r="F164" s="114">
        <f>E164/18</f>
        <v>1062.4444444444443</v>
      </c>
      <c r="G164" s="114">
        <v>0</v>
      </c>
      <c r="H164" s="114">
        <f>SUM(F164,G165)</f>
        <v>1062.4444444444443</v>
      </c>
      <c r="I164" s="113">
        <v>6263</v>
      </c>
      <c r="J164" s="113">
        <v>18943</v>
      </c>
      <c r="K164" s="110">
        <f>J164/18</f>
        <v>1052.388888888889</v>
      </c>
      <c r="L164" s="110">
        <v>0</v>
      </c>
      <c r="M164" s="110">
        <f>SUM(K164,L165)</f>
        <v>1310.6888888888889</v>
      </c>
      <c r="N164" s="113">
        <v>3545</v>
      </c>
      <c r="O164" s="113">
        <v>10526</v>
      </c>
      <c r="P164" s="110">
        <f>O164/18</f>
        <v>584.7777777777778</v>
      </c>
      <c r="Q164" s="110">
        <v>0</v>
      </c>
      <c r="R164" s="110">
        <f>SUM(P164,Q165)</f>
        <v>618.5277777777778</v>
      </c>
      <c r="S164" s="113">
        <f t="shared" si="12"/>
        <v>16123</v>
      </c>
      <c r="T164" s="112">
        <f t="shared" si="12"/>
        <v>48593</v>
      </c>
      <c r="U164" s="111">
        <f>T164/36</f>
        <v>1349.8055555555557</v>
      </c>
      <c r="V164" s="110">
        <v>0</v>
      </c>
      <c r="W164" s="110">
        <f>SUM(U164,V165)</f>
        <v>1495.8305555555557</v>
      </c>
    </row>
    <row r="165" spans="1:23" ht="10.5">
      <c r="A165" s="109"/>
      <c r="B165" s="108"/>
      <c r="C165" s="134" t="s">
        <v>0</v>
      </c>
      <c r="D165" s="104">
        <v>0</v>
      </c>
      <c r="E165" s="104">
        <v>0</v>
      </c>
      <c r="F165" s="106">
        <f>E165/12</f>
        <v>0</v>
      </c>
      <c r="G165" s="106">
        <f>F165*1.8</f>
        <v>0</v>
      </c>
      <c r="H165" s="106">
        <v>0</v>
      </c>
      <c r="I165" s="104">
        <v>559</v>
      </c>
      <c r="J165" s="104">
        <v>1722</v>
      </c>
      <c r="K165" s="102">
        <f>J165/12</f>
        <v>143.5</v>
      </c>
      <c r="L165" s="102">
        <f>K165*1.8</f>
        <v>258.3</v>
      </c>
      <c r="M165" s="102">
        <v>0</v>
      </c>
      <c r="N165" s="104">
        <v>75</v>
      </c>
      <c r="O165" s="104">
        <v>225</v>
      </c>
      <c r="P165" s="102">
        <f>O165/12</f>
        <v>18.75</v>
      </c>
      <c r="Q165" s="102">
        <f>P165*1.8</f>
        <v>33.75</v>
      </c>
      <c r="R165" s="102">
        <v>0</v>
      </c>
      <c r="S165" s="104">
        <f t="shared" si="12"/>
        <v>634</v>
      </c>
      <c r="T165" s="104">
        <f t="shared" si="12"/>
        <v>1947</v>
      </c>
      <c r="U165" s="103">
        <f>T165/24</f>
        <v>81.125</v>
      </c>
      <c r="V165" s="102">
        <f>U165*1.8</f>
        <v>146.025</v>
      </c>
      <c r="W165" s="102">
        <v>0</v>
      </c>
    </row>
    <row r="166" spans="1:28" ht="10.5">
      <c r="A166" s="183" t="s">
        <v>3</v>
      </c>
      <c r="B166" s="184" t="s">
        <v>3</v>
      </c>
      <c r="C166" s="132" t="s">
        <v>1</v>
      </c>
      <c r="D166" s="97">
        <f>SUM(D164)</f>
        <v>6315</v>
      </c>
      <c r="E166" s="97">
        <f>SUM(E164)</f>
        <v>19124</v>
      </c>
      <c r="F166" s="99">
        <f>E166/18</f>
        <v>1062.4444444444443</v>
      </c>
      <c r="G166" s="98">
        <v>0</v>
      </c>
      <c r="H166" s="98">
        <f>SUM(F166,G167)</f>
        <v>1062.4444444444443</v>
      </c>
      <c r="I166" s="97">
        <f>SUM(I164)</f>
        <v>6263</v>
      </c>
      <c r="J166" s="97">
        <f>SUM(J164)</f>
        <v>18943</v>
      </c>
      <c r="K166" s="95">
        <f>J166/18</f>
        <v>1052.388888888889</v>
      </c>
      <c r="L166" s="95">
        <v>0</v>
      </c>
      <c r="M166" s="95">
        <f>SUM(K166,L167)</f>
        <v>1310.6888888888889</v>
      </c>
      <c r="N166" s="97">
        <f>SUM(N164)</f>
        <v>3545</v>
      </c>
      <c r="O166" s="97">
        <f>SUM(O164)</f>
        <v>10526</v>
      </c>
      <c r="P166" s="95">
        <f>O166/18</f>
        <v>584.7777777777778</v>
      </c>
      <c r="Q166" s="95">
        <v>0</v>
      </c>
      <c r="R166" s="95">
        <f>SUM(P166,Q167)</f>
        <v>618.5277777777778</v>
      </c>
      <c r="S166" s="97">
        <f>SUM(S163:S164)</f>
        <v>16123</v>
      </c>
      <c r="T166" s="97">
        <f>SUM(T163:T164)</f>
        <v>48593</v>
      </c>
      <c r="U166" s="95">
        <f>T166/36</f>
        <v>1349.8055555555557</v>
      </c>
      <c r="V166" s="95">
        <v>0</v>
      </c>
      <c r="W166" s="95">
        <f>SUM(U166,V167)</f>
        <v>1495.8305555555557</v>
      </c>
      <c r="X166" s="133"/>
      <c r="Y166" s="133"/>
      <c r="Z166" s="133"/>
      <c r="AA166" s="133"/>
      <c r="AB166" s="133"/>
    </row>
    <row r="167" spans="1:23" ht="10.5">
      <c r="A167" s="183"/>
      <c r="B167" s="184"/>
      <c r="C167" s="132" t="s">
        <v>0</v>
      </c>
      <c r="D167" s="97">
        <f>SUM(D165)</f>
        <v>0</v>
      </c>
      <c r="E167" s="97">
        <f>SUM(E165)</f>
        <v>0</v>
      </c>
      <c r="F167" s="99">
        <f>E167/12</f>
        <v>0</v>
      </c>
      <c r="G167" s="98">
        <f>F167*1.8</f>
        <v>0</v>
      </c>
      <c r="H167" s="98">
        <v>0</v>
      </c>
      <c r="I167" s="97">
        <f>SUM(I165)</f>
        <v>559</v>
      </c>
      <c r="J167" s="97">
        <f>SUM(J165)</f>
        <v>1722</v>
      </c>
      <c r="K167" s="95">
        <f>J167/12</f>
        <v>143.5</v>
      </c>
      <c r="L167" s="95">
        <f>K167*1.8</f>
        <v>258.3</v>
      </c>
      <c r="M167" s="95">
        <v>0</v>
      </c>
      <c r="N167" s="97">
        <f>SUM(N165)</f>
        <v>75</v>
      </c>
      <c r="O167" s="97">
        <f>SUM(O165)</f>
        <v>225</v>
      </c>
      <c r="P167" s="95">
        <f>O167/12</f>
        <v>18.75</v>
      </c>
      <c r="Q167" s="95">
        <f>P167*1.8</f>
        <v>33.75</v>
      </c>
      <c r="R167" s="95">
        <v>0</v>
      </c>
      <c r="S167" s="97">
        <f>SUM(S165)</f>
        <v>634</v>
      </c>
      <c r="T167" s="97">
        <f>SUM(T165)</f>
        <v>1947</v>
      </c>
      <c r="U167" s="95">
        <f>T167/24</f>
        <v>81.125</v>
      </c>
      <c r="V167" s="95">
        <f>U167*1.8</f>
        <v>146.025</v>
      </c>
      <c r="W167" s="95">
        <v>0</v>
      </c>
    </row>
    <row r="168" spans="1:23" ht="10.5">
      <c r="A168" s="116" t="s">
        <v>12</v>
      </c>
      <c r="B168" s="108"/>
      <c r="C168" s="115"/>
      <c r="D168" s="131"/>
      <c r="E168" s="131"/>
      <c r="F168" s="131"/>
      <c r="G168" s="131"/>
      <c r="H168" s="131"/>
      <c r="I168" s="129"/>
      <c r="J168" s="129"/>
      <c r="K168" s="131"/>
      <c r="L168" s="131"/>
      <c r="M168" s="131"/>
      <c r="N168" s="129"/>
      <c r="O168" s="129"/>
      <c r="P168" s="131"/>
      <c r="Q168" s="131"/>
      <c r="R168" s="131"/>
      <c r="S168" s="131"/>
      <c r="T168" s="112"/>
      <c r="U168" s="111"/>
      <c r="V168" s="131"/>
      <c r="W168" s="131"/>
    </row>
    <row r="169" spans="1:23" ht="12.75" customHeight="1">
      <c r="A169" s="116"/>
      <c r="B169" s="108" t="s">
        <v>22</v>
      </c>
      <c r="C169" s="115" t="s">
        <v>1</v>
      </c>
      <c r="D169" s="130">
        <v>0</v>
      </c>
      <c r="E169" s="130">
        <v>0</v>
      </c>
      <c r="F169" s="114">
        <f>E169/18</f>
        <v>0</v>
      </c>
      <c r="G169" s="114">
        <v>0</v>
      </c>
      <c r="H169" s="114">
        <f>SUM(F169,G170)</f>
        <v>0</v>
      </c>
      <c r="I169" s="130">
        <v>0</v>
      </c>
      <c r="J169" s="130">
        <v>0</v>
      </c>
      <c r="K169" s="110">
        <f>J169/18</f>
        <v>0</v>
      </c>
      <c r="L169" s="110">
        <v>0</v>
      </c>
      <c r="M169" s="110">
        <f>SUM(K169,L170)</f>
        <v>41.5</v>
      </c>
      <c r="N169" s="129">
        <v>0</v>
      </c>
      <c r="O169" s="129">
        <v>0</v>
      </c>
      <c r="P169" s="110">
        <f>O169/18</f>
        <v>0</v>
      </c>
      <c r="Q169" s="110">
        <v>0</v>
      </c>
      <c r="R169" s="110">
        <f>SUM(P169,Q170)</f>
        <v>5.5</v>
      </c>
      <c r="S169" s="113">
        <f>SUM(D169,I169,N169)</f>
        <v>0</v>
      </c>
      <c r="T169" s="112">
        <f>SUM(E169,J169,O169)</f>
        <v>0</v>
      </c>
      <c r="U169" s="111">
        <f>T169/36</f>
        <v>0</v>
      </c>
      <c r="V169" s="110">
        <v>0</v>
      </c>
      <c r="W169" s="110">
        <f>SUM(U169,V170)</f>
        <v>23.5</v>
      </c>
    </row>
    <row r="170" spans="1:23" ht="10.5">
      <c r="A170" s="128"/>
      <c r="B170" s="127"/>
      <c r="C170" s="107" t="s">
        <v>0</v>
      </c>
      <c r="D170" s="104">
        <v>0</v>
      </c>
      <c r="E170" s="104">
        <v>0</v>
      </c>
      <c r="F170" s="106">
        <f>E170/12</f>
        <v>0</v>
      </c>
      <c r="G170" s="106">
        <f>F170*2</f>
        <v>0</v>
      </c>
      <c r="H170" s="106">
        <v>0</v>
      </c>
      <c r="I170" s="126">
        <v>62</v>
      </c>
      <c r="J170" s="126">
        <v>249</v>
      </c>
      <c r="K170" s="102">
        <f>J170/12</f>
        <v>20.75</v>
      </c>
      <c r="L170" s="102">
        <f>K170*2</f>
        <v>41.5</v>
      </c>
      <c r="M170" s="102">
        <v>0</v>
      </c>
      <c r="N170" s="126">
        <v>11</v>
      </c>
      <c r="O170" s="126">
        <v>33</v>
      </c>
      <c r="P170" s="102">
        <f>O170/12</f>
        <v>2.75</v>
      </c>
      <c r="Q170" s="102">
        <f>P170*2</f>
        <v>5.5</v>
      </c>
      <c r="R170" s="102">
        <v>0</v>
      </c>
      <c r="S170" s="104">
        <f>SUM(D170,I170,N170)</f>
        <v>73</v>
      </c>
      <c r="T170" s="104">
        <f>SUM(E170,J170,O170)</f>
        <v>282</v>
      </c>
      <c r="U170" s="103">
        <f>T170/24</f>
        <v>11.75</v>
      </c>
      <c r="V170" s="102">
        <f>U170*2</f>
        <v>23.5</v>
      </c>
      <c r="W170" s="102">
        <v>0</v>
      </c>
    </row>
    <row r="171" spans="1:23" ht="10.5">
      <c r="A171" s="183" t="s">
        <v>3</v>
      </c>
      <c r="B171" s="184" t="s">
        <v>3</v>
      </c>
      <c r="C171" s="100" t="s">
        <v>1</v>
      </c>
      <c r="D171" s="96">
        <f>SUM(D169)</f>
        <v>0</v>
      </c>
      <c r="E171" s="96">
        <f>SUM(E169)</f>
        <v>0</v>
      </c>
      <c r="F171" s="99">
        <f>E171/18</f>
        <v>0</v>
      </c>
      <c r="G171" s="98">
        <v>0</v>
      </c>
      <c r="H171" s="98">
        <f>SUM(F171,G172)</f>
        <v>0</v>
      </c>
      <c r="I171" s="96">
        <f>SUM(I169)</f>
        <v>0</v>
      </c>
      <c r="J171" s="96">
        <f>SUM(J169)</f>
        <v>0</v>
      </c>
      <c r="K171" s="95">
        <f>J171/18</f>
        <v>0</v>
      </c>
      <c r="L171" s="95">
        <v>0</v>
      </c>
      <c r="M171" s="95">
        <f>SUM(K171,L172)</f>
        <v>41.5</v>
      </c>
      <c r="N171" s="96">
        <f>SUM(N169)</f>
        <v>0</v>
      </c>
      <c r="O171" s="96">
        <f>SUM(O169)</f>
        <v>0</v>
      </c>
      <c r="P171" s="95">
        <f>O171/18</f>
        <v>0</v>
      </c>
      <c r="Q171" s="95">
        <v>0</v>
      </c>
      <c r="R171" s="95">
        <f>SUM(P171,Q172)</f>
        <v>5.5</v>
      </c>
      <c r="S171" s="97">
        <f>SUM(S168:S169)</f>
        <v>0</v>
      </c>
      <c r="T171" s="97">
        <f>SUM(T168:T169)</f>
        <v>0</v>
      </c>
      <c r="U171" s="95">
        <f>T171/36</f>
        <v>0</v>
      </c>
      <c r="V171" s="95">
        <v>0</v>
      </c>
      <c r="W171" s="95">
        <f>SUM(U171,V172)</f>
        <v>23.5</v>
      </c>
    </row>
    <row r="172" spans="1:23" ht="12" customHeight="1">
      <c r="A172" s="183"/>
      <c r="B172" s="184"/>
      <c r="C172" s="100" t="s">
        <v>0</v>
      </c>
      <c r="D172" s="97">
        <f>SUM(D170)</f>
        <v>0</v>
      </c>
      <c r="E172" s="97">
        <f>SUM(E170)</f>
        <v>0</v>
      </c>
      <c r="F172" s="99">
        <f>E172/12</f>
        <v>0</v>
      </c>
      <c r="G172" s="98">
        <f>F172*2</f>
        <v>0</v>
      </c>
      <c r="H172" s="98">
        <v>0</v>
      </c>
      <c r="I172" s="97">
        <f>SUM(I170)</f>
        <v>62</v>
      </c>
      <c r="J172" s="97">
        <f>SUM(J170)</f>
        <v>249</v>
      </c>
      <c r="K172" s="95">
        <f>J172/12</f>
        <v>20.75</v>
      </c>
      <c r="L172" s="95">
        <f>K172*2</f>
        <v>41.5</v>
      </c>
      <c r="M172" s="95">
        <v>0</v>
      </c>
      <c r="N172" s="97">
        <f>SUM(N170)</f>
        <v>11</v>
      </c>
      <c r="O172" s="97">
        <f>SUM(O170)</f>
        <v>33</v>
      </c>
      <c r="P172" s="95">
        <f>O172/12</f>
        <v>2.75</v>
      </c>
      <c r="Q172" s="95">
        <f>P172*2</f>
        <v>5.5</v>
      </c>
      <c r="R172" s="95">
        <v>0</v>
      </c>
      <c r="S172" s="97">
        <f>SUM(S170)</f>
        <v>73</v>
      </c>
      <c r="T172" s="97">
        <f>SUM(T170)</f>
        <v>282</v>
      </c>
      <c r="U172" s="96">
        <f>T172/24</f>
        <v>11.75</v>
      </c>
      <c r="V172" s="95">
        <f>U172*2</f>
        <v>23.5</v>
      </c>
      <c r="W172" s="95">
        <v>0</v>
      </c>
    </row>
    <row r="173" spans="1:23" ht="11.25">
      <c r="A173" s="125" t="s">
        <v>11</v>
      </c>
      <c r="B173" s="108"/>
      <c r="C173" s="115"/>
      <c r="D173" s="113"/>
      <c r="E173" s="113"/>
      <c r="F173" s="110"/>
      <c r="G173" s="110"/>
      <c r="H173" s="110"/>
      <c r="I173" s="113"/>
      <c r="J173" s="113"/>
      <c r="K173" s="110"/>
      <c r="L173" s="110"/>
      <c r="M173" s="110"/>
      <c r="N173" s="113"/>
      <c r="O173" s="113"/>
      <c r="P173" s="110"/>
      <c r="Q173" s="110"/>
      <c r="R173" s="110"/>
      <c r="S173" s="110"/>
      <c r="T173" s="112"/>
      <c r="U173" s="111"/>
      <c r="V173" s="110"/>
      <c r="W173" s="110"/>
    </row>
    <row r="174" spans="1:23" ht="12.75" customHeight="1">
      <c r="A174" s="116" t="s">
        <v>9</v>
      </c>
      <c r="B174" s="116"/>
      <c r="C174" s="115"/>
      <c r="D174" s="113"/>
      <c r="E174" s="113"/>
      <c r="F174" s="110"/>
      <c r="G174" s="110"/>
      <c r="H174" s="110"/>
      <c r="I174" s="113"/>
      <c r="J174" s="113"/>
      <c r="K174" s="110"/>
      <c r="L174" s="110"/>
      <c r="M174" s="110"/>
      <c r="N174" s="113"/>
      <c r="O174" s="113"/>
      <c r="P174" s="110"/>
      <c r="Q174" s="110"/>
      <c r="R174" s="110"/>
      <c r="S174" s="110"/>
      <c r="T174" s="112"/>
      <c r="U174" s="111"/>
      <c r="V174" s="110"/>
      <c r="W174" s="110"/>
    </row>
    <row r="175" spans="1:23" ht="10.5">
      <c r="A175" s="117"/>
      <c r="B175" s="1"/>
      <c r="C175" s="115" t="s">
        <v>1</v>
      </c>
      <c r="D175" s="113">
        <v>72</v>
      </c>
      <c r="E175" s="113">
        <v>190</v>
      </c>
      <c r="F175" s="114">
        <f>E175/18</f>
        <v>10.555555555555555</v>
      </c>
      <c r="G175" s="114">
        <v>0</v>
      </c>
      <c r="H175" s="114">
        <f>SUM(F175,G176)</f>
        <v>10.555555555555555</v>
      </c>
      <c r="I175" s="113">
        <v>70</v>
      </c>
      <c r="J175" s="113">
        <v>170</v>
      </c>
      <c r="K175" s="110">
        <f>J175/18</f>
        <v>9.444444444444445</v>
      </c>
      <c r="L175" s="110">
        <v>0</v>
      </c>
      <c r="M175" s="110">
        <f>SUM(K175,L176)</f>
        <v>9.444444444444445</v>
      </c>
      <c r="N175" s="113">
        <v>2</v>
      </c>
      <c r="O175" s="113">
        <v>6</v>
      </c>
      <c r="P175" s="110">
        <f>O175/18</f>
        <v>0.3333333333333333</v>
      </c>
      <c r="Q175" s="110">
        <v>0</v>
      </c>
      <c r="R175" s="110">
        <f>SUM(P175,Q176)</f>
        <v>0.3333333333333333</v>
      </c>
      <c r="S175" s="113">
        <f>SUM(D175,I175,N175)</f>
        <v>144</v>
      </c>
      <c r="T175" s="112">
        <f>SUM(E175,J175,O175)</f>
        <v>366</v>
      </c>
      <c r="U175" s="111">
        <f>T175/36</f>
        <v>10.166666666666666</v>
      </c>
      <c r="V175" s="110">
        <v>0</v>
      </c>
      <c r="W175" s="110">
        <f>SUM(U175,V176)</f>
        <v>10.166666666666666</v>
      </c>
    </row>
    <row r="176" spans="1:23" ht="10.5">
      <c r="A176" s="117"/>
      <c r="B176" s="1"/>
      <c r="C176" s="107" t="s">
        <v>0</v>
      </c>
      <c r="D176" s="105"/>
      <c r="E176" s="105"/>
      <c r="F176" s="106">
        <f>E176/12</f>
        <v>0</v>
      </c>
      <c r="G176" s="106">
        <f>F176*2</f>
        <v>0</v>
      </c>
      <c r="H176" s="106">
        <v>0</v>
      </c>
      <c r="I176" s="105">
        <v>0</v>
      </c>
      <c r="J176" s="105">
        <v>0</v>
      </c>
      <c r="K176" s="102">
        <f>J176/12</f>
        <v>0</v>
      </c>
      <c r="L176" s="102">
        <f>K176*2</f>
        <v>0</v>
      </c>
      <c r="M176" s="102">
        <v>0</v>
      </c>
      <c r="N176" s="105"/>
      <c r="O176" s="105"/>
      <c r="P176" s="102">
        <f>O176/12</f>
        <v>0</v>
      </c>
      <c r="Q176" s="102">
        <f>P176*2</f>
        <v>0</v>
      </c>
      <c r="R176" s="102">
        <v>0</v>
      </c>
      <c r="S176" s="104">
        <f>SUM(D176,I176,N176)</f>
        <v>0</v>
      </c>
      <c r="T176" s="104">
        <f>SUM(E176,J176,O176)</f>
        <v>0</v>
      </c>
      <c r="U176" s="103">
        <f>T176/24</f>
        <v>0</v>
      </c>
      <c r="V176" s="102">
        <f>U176*2</f>
        <v>0</v>
      </c>
      <c r="W176" s="102">
        <v>0</v>
      </c>
    </row>
    <row r="177" spans="1:23" ht="10.5">
      <c r="A177" s="183" t="s">
        <v>3</v>
      </c>
      <c r="B177" s="184" t="s">
        <v>3</v>
      </c>
      <c r="C177" s="100" t="s">
        <v>1</v>
      </c>
      <c r="D177" s="97">
        <f>SUM(D175)</f>
        <v>72</v>
      </c>
      <c r="E177" s="97">
        <f>SUM(E175)</f>
        <v>190</v>
      </c>
      <c r="F177" s="99">
        <f>E177/18</f>
        <v>10.555555555555555</v>
      </c>
      <c r="G177" s="98">
        <v>0</v>
      </c>
      <c r="H177" s="98">
        <f>SUM(F177,G178)</f>
        <v>10.555555555555555</v>
      </c>
      <c r="I177" s="97">
        <f>SUM(I175)</f>
        <v>70</v>
      </c>
      <c r="J177" s="97">
        <f>SUM(J175)</f>
        <v>170</v>
      </c>
      <c r="K177" s="95">
        <f>J177/18</f>
        <v>9.444444444444445</v>
      </c>
      <c r="L177" s="95">
        <v>0</v>
      </c>
      <c r="M177" s="95">
        <f>SUM(K177,L178)</f>
        <v>9.444444444444445</v>
      </c>
      <c r="N177" s="97">
        <f>SUM(N175)</f>
        <v>2</v>
      </c>
      <c r="O177" s="97">
        <f>SUM(O175)</f>
        <v>6</v>
      </c>
      <c r="P177" s="95">
        <f>O177/18</f>
        <v>0.3333333333333333</v>
      </c>
      <c r="Q177" s="95">
        <v>0</v>
      </c>
      <c r="R177" s="95">
        <f>SUM(P177,Q178)</f>
        <v>0.3333333333333333</v>
      </c>
      <c r="S177" s="101">
        <f>SUM(S175)</f>
        <v>144</v>
      </c>
      <c r="T177" s="101">
        <f>SUM(T175)</f>
        <v>366</v>
      </c>
      <c r="U177" s="96">
        <f>T177/36</f>
        <v>10.166666666666666</v>
      </c>
      <c r="V177" s="95">
        <v>0</v>
      </c>
      <c r="W177" s="95">
        <f>SUM(U177,V178)</f>
        <v>10.166666666666666</v>
      </c>
    </row>
    <row r="178" spans="1:23" ht="10.5">
      <c r="A178" s="183"/>
      <c r="B178" s="184"/>
      <c r="C178" s="100" t="s">
        <v>0</v>
      </c>
      <c r="D178" s="97">
        <f>SUM(D176)</f>
        <v>0</v>
      </c>
      <c r="E178" s="97">
        <f>SUM(E176)</f>
        <v>0</v>
      </c>
      <c r="F178" s="99">
        <f>E178/12</f>
        <v>0</v>
      </c>
      <c r="G178" s="98">
        <f>F178*2</f>
        <v>0</v>
      </c>
      <c r="H178" s="98">
        <v>0</v>
      </c>
      <c r="I178" s="97">
        <f>SUM(I176)</f>
        <v>0</v>
      </c>
      <c r="J178" s="97">
        <f>SUM(J176)</f>
        <v>0</v>
      </c>
      <c r="K178" s="95">
        <f>J178/12</f>
        <v>0</v>
      </c>
      <c r="L178" s="95">
        <f>K178*2</f>
        <v>0</v>
      </c>
      <c r="M178" s="95">
        <v>0</v>
      </c>
      <c r="N178" s="97">
        <f>SUM(N176)</f>
        <v>0</v>
      </c>
      <c r="O178" s="97">
        <f>SUM(O176)</f>
        <v>0</v>
      </c>
      <c r="P178" s="95">
        <f>O178/12</f>
        <v>0</v>
      </c>
      <c r="Q178" s="95">
        <f>P178*2</f>
        <v>0</v>
      </c>
      <c r="R178" s="95">
        <v>0</v>
      </c>
      <c r="S178" s="97">
        <f>SUM(S176)</f>
        <v>0</v>
      </c>
      <c r="T178" s="97">
        <f>SUM(T176)</f>
        <v>0</v>
      </c>
      <c r="U178" s="96">
        <f>T178/24</f>
        <v>0</v>
      </c>
      <c r="V178" s="95">
        <f>U178*2</f>
        <v>0</v>
      </c>
      <c r="W178" s="95">
        <v>0</v>
      </c>
    </row>
    <row r="179" spans="1:23" ht="10.5">
      <c r="A179" s="116" t="s">
        <v>7</v>
      </c>
      <c r="B179" s="1"/>
      <c r="C179" s="124"/>
      <c r="D179" s="123"/>
      <c r="E179" s="123"/>
      <c r="F179" s="118"/>
      <c r="G179" s="119"/>
      <c r="H179" s="118"/>
      <c r="I179" s="123"/>
      <c r="J179" s="123"/>
      <c r="K179" s="122"/>
      <c r="L179" s="119"/>
      <c r="M179" s="118"/>
      <c r="N179" s="123"/>
      <c r="O179" s="123"/>
      <c r="P179" s="122"/>
      <c r="Q179" s="119"/>
      <c r="R179" s="118"/>
      <c r="S179" s="121"/>
      <c r="T179" s="121"/>
      <c r="U179" s="120"/>
      <c r="V179" s="119"/>
      <c r="W179" s="118"/>
    </row>
    <row r="180" spans="1:23" ht="10.5">
      <c r="A180" s="117"/>
      <c r="B180" s="1" t="s">
        <v>22</v>
      </c>
      <c r="C180" s="115" t="s">
        <v>1</v>
      </c>
      <c r="D180" s="113">
        <v>39</v>
      </c>
      <c r="E180" s="113">
        <v>107</v>
      </c>
      <c r="F180" s="114">
        <f>E180/18</f>
        <v>5.944444444444445</v>
      </c>
      <c r="G180" s="114">
        <v>0</v>
      </c>
      <c r="H180" s="114">
        <f>SUM(F180,G181)</f>
        <v>5.944444444444445</v>
      </c>
      <c r="I180" s="113">
        <v>78</v>
      </c>
      <c r="J180" s="113">
        <v>193</v>
      </c>
      <c r="K180" s="110">
        <f>J180/18</f>
        <v>10.722222222222221</v>
      </c>
      <c r="L180" s="110">
        <v>0</v>
      </c>
      <c r="M180" s="110">
        <f>SUM(K180,L181)</f>
        <v>10.722222222222221</v>
      </c>
      <c r="N180" s="113">
        <v>1</v>
      </c>
      <c r="O180" s="113">
        <v>1</v>
      </c>
      <c r="P180" s="110">
        <f>O180/18</f>
        <v>0.05555555555555555</v>
      </c>
      <c r="Q180" s="110">
        <v>0</v>
      </c>
      <c r="R180" s="110">
        <f>SUM(P180,Q181)</f>
        <v>0.05555555555555555</v>
      </c>
      <c r="S180" s="113">
        <f>SUM(D180,I180,N180)</f>
        <v>118</v>
      </c>
      <c r="T180" s="112">
        <f>SUM(E180,J180,O180)</f>
        <v>301</v>
      </c>
      <c r="U180" s="111">
        <f>T180/36</f>
        <v>8.36111111111111</v>
      </c>
      <c r="V180" s="110">
        <v>0</v>
      </c>
      <c r="W180" s="110">
        <f>SUM(U180,V181)</f>
        <v>8.36111111111111</v>
      </c>
    </row>
    <row r="181" spans="1:23" ht="10.5">
      <c r="A181" s="117"/>
      <c r="B181" s="1"/>
      <c r="C181" s="107" t="s">
        <v>0</v>
      </c>
      <c r="D181" s="105">
        <v>0</v>
      </c>
      <c r="E181" s="105">
        <v>0</v>
      </c>
      <c r="F181" s="106">
        <f>E181/12</f>
        <v>0</v>
      </c>
      <c r="G181" s="106">
        <f>F181*2</f>
        <v>0</v>
      </c>
      <c r="H181" s="106">
        <v>0</v>
      </c>
      <c r="I181" s="105"/>
      <c r="J181" s="105"/>
      <c r="K181" s="102">
        <f>J181/12</f>
        <v>0</v>
      </c>
      <c r="L181" s="102">
        <f>K181*2</f>
        <v>0</v>
      </c>
      <c r="M181" s="102">
        <v>0</v>
      </c>
      <c r="N181" s="105"/>
      <c r="O181" s="105"/>
      <c r="P181" s="102">
        <f>O181/12</f>
        <v>0</v>
      </c>
      <c r="Q181" s="102">
        <f>P181*2</f>
        <v>0</v>
      </c>
      <c r="R181" s="102">
        <v>0</v>
      </c>
      <c r="S181" s="104">
        <f>SUM(D181,I181,N181)</f>
        <v>0</v>
      </c>
      <c r="T181" s="104">
        <f>SUM(E181,J181,O181)</f>
        <v>0</v>
      </c>
      <c r="U181" s="103">
        <f>T181/24</f>
        <v>0</v>
      </c>
      <c r="V181" s="102">
        <f>U181*2</f>
        <v>0</v>
      </c>
      <c r="W181" s="102">
        <v>0</v>
      </c>
    </row>
    <row r="182" spans="1:23" ht="10.5">
      <c r="A182" s="183" t="s">
        <v>3</v>
      </c>
      <c r="B182" s="184" t="s">
        <v>3</v>
      </c>
      <c r="C182" s="100" t="s">
        <v>1</v>
      </c>
      <c r="D182" s="97">
        <f>SUM(D180)</f>
        <v>39</v>
      </c>
      <c r="E182" s="97">
        <f>SUM(E180)</f>
        <v>107</v>
      </c>
      <c r="F182" s="99">
        <f>E182/18</f>
        <v>5.944444444444445</v>
      </c>
      <c r="G182" s="98">
        <v>0</v>
      </c>
      <c r="H182" s="98">
        <f>SUM(F182,G183)</f>
        <v>5.944444444444445</v>
      </c>
      <c r="I182" s="97">
        <f>SUM(I180)</f>
        <v>78</v>
      </c>
      <c r="J182" s="97">
        <f>SUM(J180)</f>
        <v>193</v>
      </c>
      <c r="K182" s="95">
        <f>J182/18</f>
        <v>10.722222222222221</v>
      </c>
      <c r="L182" s="95">
        <v>0</v>
      </c>
      <c r="M182" s="95">
        <f>SUM(K182,L183)</f>
        <v>10.722222222222221</v>
      </c>
      <c r="N182" s="97">
        <f>SUM(N180)</f>
        <v>1</v>
      </c>
      <c r="O182" s="97">
        <f>SUM(O180)</f>
        <v>1</v>
      </c>
      <c r="P182" s="95">
        <f>O182/18</f>
        <v>0.05555555555555555</v>
      </c>
      <c r="Q182" s="95">
        <v>0</v>
      </c>
      <c r="R182" s="95">
        <f>SUM(P182,Q183)</f>
        <v>0.05555555555555555</v>
      </c>
      <c r="S182" s="101">
        <f>SUM(S180)</f>
        <v>118</v>
      </c>
      <c r="T182" s="101">
        <f>SUM(T180)</f>
        <v>301</v>
      </c>
      <c r="U182" s="96">
        <f>T182/36</f>
        <v>8.36111111111111</v>
      </c>
      <c r="V182" s="95">
        <v>0</v>
      </c>
      <c r="W182" s="95">
        <f>SUM(U182,V183)</f>
        <v>8.36111111111111</v>
      </c>
    </row>
    <row r="183" spans="1:23" ht="10.5">
      <c r="A183" s="183"/>
      <c r="B183" s="184"/>
      <c r="C183" s="100" t="s">
        <v>0</v>
      </c>
      <c r="D183" s="97">
        <f>SUM(D181)</f>
        <v>0</v>
      </c>
      <c r="E183" s="97">
        <f>SUM(E181)</f>
        <v>0</v>
      </c>
      <c r="F183" s="99">
        <f>E183/12</f>
        <v>0</v>
      </c>
      <c r="G183" s="98">
        <f>F183*2</f>
        <v>0</v>
      </c>
      <c r="H183" s="98">
        <v>0</v>
      </c>
      <c r="I183" s="97">
        <f>SUM(I181)</f>
        <v>0</v>
      </c>
      <c r="J183" s="97">
        <f>SUM(J181)</f>
        <v>0</v>
      </c>
      <c r="K183" s="95">
        <f>J183/12</f>
        <v>0</v>
      </c>
      <c r="L183" s="95">
        <f>K183*2</f>
        <v>0</v>
      </c>
      <c r="M183" s="95">
        <v>0</v>
      </c>
      <c r="N183" s="97">
        <f>SUM(N181)</f>
        <v>0</v>
      </c>
      <c r="O183" s="97">
        <f>SUM(O181)</f>
        <v>0</v>
      </c>
      <c r="P183" s="95">
        <f>O183/12</f>
        <v>0</v>
      </c>
      <c r="Q183" s="95">
        <f>P183*2</f>
        <v>0</v>
      </c>
      <c r="R183" s="95">
        <v>0</v>
      </c>
      <c r="S183" s="97">
        <f>SUM(S181)</f>
        <v>0</v>
      </c>
      <c r="T183" s="97">
        <f>SUM(T181)</f>
        <v>0</v>
      </c>
      <c r="U183" s="96">
        <f>T183/24</f>
        <v>0</v>
      </c>
      <c r="V183" s="95">
        <f>U183*2</f>
        <v>0</v>
      </c>
      <c r="W183" s="95">
        <v>0</v>
      </c>
    </row>
    <row r="184" spans="1:23" ht="10.5">
      <c r="A184" s="116" t="s">
        <v>5</v>
      </c>
      <c r="B184" s="1"/>
      <c r="C184" s="124"/>
      <c r="D184" s="123"/>
      <c r="E184" s="123"/>
      <c r="F184" s="118"/>
      <c r="G184" s="119"/>
      <c r="H184" s="118"/>
      <c r="I184" s="123"/>
      <c r="J184" s="123"/>
      <c r="K184" s="122"/>
      <c r="L184" s="119"/>
      <c r="M184" s="118"/>
      <c r="N184" s="123"/>
      <c r="O184" s="123"/>
      <c r="P184" s="122"/>
      <c r="Q184" s="119"/>
      <c r="R184" s="118"/>
      <c r="S184" s="121"/>
      <c r="T184" s="121"/>
      <c r="U184" s="120"/>
      <c r="V184" s="119"/>
      <c r="W184" s="118"/>
    </row>
    <row r="185" spans="1:23" ht="10.5">
      <c r="A185" s="117"/>
      <c r="B185" s="1" t="s">
        <v>22</v>
      </c>
      <c r="C185" s="115" t="s">
        <v>1</v>
      </c>
      <c r="D185" s="113">
        <v>696</v>
      </c>
      <c r="E185" s="113">
        <v>1692</v>
      </c>
      <c r="F185" s="114">
        <f>E185/18</f>
        <v>94</v>
      </c>
      <c r="G185" s="114">
        <v>0</v>
      </c>
      <c r="H185" s="114">
        <f>SUM(F185,G186)</f>
        <v>94</v>
      </c>
      <c r="I185" s="113">
        <v>488</v>
      </c>
      <c r="J185" s="113">
        <v>1286</v>
      </c>
      <c r="K185" s="110">
        <f>J185/18</f>
        <v>71.44444444444444</v>
      </c>
      <c r="L185" s="110">
        <v>0</v>
      </c>
      <c r="M185" s="110">
        <f>SUM(K185,L186)</f>
        <v>71.44444444444444</v>
      </c>
      <c r="N185" s="113">
        <v>123</v>
      </c>
      <c r="O185" s="113">
        <v>292</v>
      </c>
      <c r="P185" s="110">
        <f>O185/18</f>
        <v>16.22222222222222</v>
      </c>
      <c r="Q185" s="110">
        <v>0</v>
      </c>
      <c r="R185" s="110">
        <f>SUM(P185,Q186)</f>
        <v>16.22222222222222</v>
      </c>
      <c r="S185" s="113">
        <f>SUM(D185,I185,N185)</f>
        <v>1307</v>
      </c>
      <c r="T185" s="112">
        <f>SUM(E185,J185,O185)</f>
        <v>3270</v>
      </c>
      <c r="U185" s="111">
        <f>T185/36</f>
        <v>90.83333333333333</v>
      </c>
      <c r="V185" s="110">
        <v>0</v>
      </c>
      <c r="W185" s="110">
        <f>SUM(U185,V186)</f>
        <v>90.83333333333333</v>
      </c>
    </row>
    <row r="186" spans="1:23" ht="10.5">
      <c r="A186" s="117"/>
      <c r="B186" s="1"/>
      <c r="C186" s="107" t="s">
        <v>0</v>
      </c>
      <c r="D186" s="105">
        <v>0</v>
      </c>
      <c r="E186" s="105">
        <v>0</v>
      </c>
      <c r="F186" s="106">
        <f>E186/12</f>
        <v>0</v>
      </c>
      <c r="G186" s="106">
        <f>F186*2</f>
        <v>0</v>
      </c>
      <c r="H186" s="106">
        <v>0</v>
      </c>
      <c r="I186" s="105">
        <v>0</v>
      </c>
      <c r="J186" s="105"/>
      <c r="K186" s="102">
        <f>J186/12</f>
        <v>0</v>
      </c>
      <c r="L186" s="102">
        <f>K186*2</f>
        <v>0</v>
      </c>
      <c r="M186" s="102">
        <v>0</v>
      </c>
      <c r="N186" s="105"/>
      <c r="O186" s="105"/>
      <c r="P186" s="102">
        <f>O186/12</f>
        <v>0</v>
      </c>
      <c r="Q186" s="102">
        <f>P186*2</f>
        <v>0</v>
      </c>
      <c r="R186" s="102">
        <v>0</v>
      </c>
      <c r="S186" s="104">
        <f>SUM(D186,I186,N186)</f>
        <v>0</v>
      </c>
      <c r="T186" s="104">
        <f>SUM(E186,J186,O186)</f>
        <v>0</v>
      </c>
      <c r="U186" s="103">
        <f>T186/24</f>
        <v>0</v>
      </c>
      <c r="V186" s="102">
        <f>U186*2</f>
        <v>0</v>
      </c>
      <c r="W186" s="102">
        <v>0</v>
      </c>
    </row>
    <row r="187" spans="1:23" ht="10.5">
      <c r="A187" s="183" t="s">
        <v>3</v>
      </c>
      <c r="B187" s="184" t="s">
        <v>3</v>
      </c>
      <c r="C187" s="100" t="s">
        <v>1</v>
      </c>
      <c r="D187" s="97">
        <f>SUM(D185)</f>
        <v>696</v>
      </c>
      <c r="E187" s="97">
        <f>SUM(E185)</f>
        <v>1692</v>
      </c>
      <c r="F187" s="99">
        <f>E187/18</f>
        <v>94</v>
      </c>
      <c r="G187" s="98">
        <v>0</v>
      </c>
      <c r="H187" s="98">
        <f>SUM(F187,G188)</f>
        <v>94</v>
      </c>
      <c r="I187" s="97">
        <f>SUM(I185)</f>
        <v>488</v>
      </c>
      <c r="J187" s="97">
        <f>SUM(J185)</f>
        <v>1286</v>
      </c>
      <c r="K187" s="95">
        <f>J187/18</f>
        <v>71.44444444444444</v>
      </c>
      <c r="L187" s="95">
        <v>0</v>
      </c>
      <c r="M187" s="95">
        <f>SUM(K187,L188)</f>
        <v>71.44444444444444</v>
      </c>
      <c r="N187" s="97">
        <f>SUM(N185)</f>
        <v>123</v>
      </c>
      <c r="O187" s="97">
        <f>SUM(O185)</f>
        <v>292</v>
      </c>
      <c r="P187" s="95">
        <f>O187/18</f>
        <v>16.22222222222222</v>
      </c>
      <c r="Q187" s="95">
        <v>0</v>
      </c>
      <c r="R187" s="95">
        <f>SUM(P187,Q188)</f>
        <v>16.22222222222222</v>
      </c>
      <c r="S187" s="101">
        <f>SUM(S185)</f>
        <v>1307</v>
      </c>
      <c r="T187" s="101">
        <f>SUM(T185)</f>
        <v>3270</v>
      </c>
      <c r="U187" s="96">
        <f>T187/36</f>
        <v>90.83333333333333</v>
      </c>
      <c r="V187" s="95">
        <v>0</v>
      </c>
      <c r="W187" s="95">
        <f>SUM(U187,V188)</f>
        <v>90.83333333333333</v>
      </c>
    </row>
    <row r="188" spans="1:23" ht="10.5">
      <c r="A188" s="183"/>
      <c r="B188" s="184"/>
      <c r="C188" s="100" t="s">
        <v>0</v>
      </c>
      <c r="D188" s="97">
        <f>SUM(D186)</f>
        <v>0</v>
      </c>
      <c r="E188" s="97">
        <f>SUM(E186)</f>
        <v>0</v>
      </c>
      <c r="F188" s="99">
        <f>E188/12</f>
        <v>0</v>
      </c>
      <c r="G188" s="98">
        <f>F188*2</f>
        <v>0</v>
      </c>
      <c r="H188" s="98">
        <v>0</v>
      </c>
      <c r="I188" s="97">
        <f>SUM(I186)</f>
        <v>0</v>
      </c>
      <c r="J188" s="97">
        <f>SUM(J186)</f>
        <v>0</v>
      </c>
      <c r="K188" s="95">
        <f>J188/12</f>
        <v>0</v>
      </c>
      <c r="L188" s="95">
        <f>K188*2</f>
        <v>0</v>
      </c>
      <c r="M188" s="95">
        <v>0</v>
      </c>
      <c r="N188" s="97">
        <f>SUM(N186)</f>
        <v>0</v>
      </c>
      <c r="O188" s="97">
        <f>SUM(O186)</f>
        <v>0</v>
      </c>
      <c r="P188" s="95">
        <f>O188/12</f>
        <v>0</v>
      </c>
      <c r="Q188" s="95">
        <f>P188*2</f>
        <v>0</v>
      </c>
      <c r="R188" s="95">
        <v>0</v>
      </c>
      <c r="S188" s="97">
        <f>SUM(S186)</f>
        <v>0</v>
      </c>
      <c r="T188" s="97">
        <f>SUM(T186)</f>
        <v>0</v>
      </c>
      <c r="U188" s="96">
        <f>T188/24</f>
        <v>0</v>
      </c>
      <c r="V188" s="95">
        <f>U188*2</f>
        <v>0</v>
      </c>
      <c r="W188" s="95">
        <v>0</v>
      </c>
    </row>
    <row r="189" spans="1:23" ht="10.5">
      <c r="A189" s="116" t="s">
        <v>4</v>
      </c>
      <c r="B189" s="108"/>
      <c r="C189" s="115"/>
      <c r="D189" s="113"/>
      <c r="E189" s="113"/>
      <c r="F189" s="110"/>
      <c r="G189" s="110"/>
      <c r="H189" s="110"/>
      <c r="I189" s="113"/>
      <c r="J189" s="113"/>
      <c r="K189" s="110"/>
      <c r="L189" s="110"/>
      <c r="M189" s="110"/>
      <c r="N189" s="113"/>
      <c r="O189" s="113"/>
      <c r="P189" s="110"/>
      <c r="Q189" s="110"/>
      <c r="R189" s="110"/>
      <c r="S189" s="110"/>
      <c r="T189" s="112"/>
      <c r="U189" s="111"/>
      <c r="V189" s="110"/>
      <c r="W189" s="110"/>
    </row>
    <row r="190" spans="1:28" ht="10.5">
      <c r="A190" s="109"/>
      <c r="B190" s="108" t="s">
        <v>4</v>
      </c>
      <c r="C190" s="115" t="s">
        <v>1</v>
      </c>
      <c r="D190" s="113">
        <v>672</v>
      </c>
      <c r="E190" s="113">
        <v>1932</v>
      </c>
      <c r="F190" s="114">
        <f>E190/18</f>
        <v>107.33333333333333</v>
      </c>
      <c r="G190" s="114">
        <v>0</v>
      </c>
      <c r="H190" s="114">
        <f>SUM(F190,G191)</f>
        <v>107.33333333333333</v>
      </c>
      <c r="I190" s="113">
        <v>658</v>
      </c>
      <c r="J190" s="113">
        <v>1866</v>
      </c>
      <c r="K190" s="110">
        <f>J190/18</f>
        <v>103.66666666666667</v>
      </c>
      <c r="L190" s="110">
        <v>0</v>
      </c>
      <c r="M190" s="110">
        <f>SUM(K190,L191)</f>
        <v>103.66666666666667</v>
      </c>
      <c r="N190" s="113">
        <v>0</v>
      </c>
      <c r="O190" s="113">
        <v>0</v>
      </c>
      <c r="P190" s="110">
        <f>O190/18</f>
        <v>0</v>
      </c>
      <c r="Q190" s="110">
        <v>0</v>
      </c>
      <c r="R190" s="110">
        <f>SUM(P190,Q191)</f>
        <v>0</v>
      </c>
      <c r="S190" s="113">
        <f>SUM(D190,I190,N190)</f>
        <v>1330</v>
      </c>
      <c r="T190" s="112">
        <f>SUM(E190,J190,O190)</f>
        <v>3798</v>
      </c>
      <c r="U190" s="111">
        <f>T190/36</f>
        <v>105.5</v>
      </c>
      <c r="V190" s="110">
        <v>0</v>
      </c>
      <c r="W190" s="110">
        <f>SUM(U190,V191)</f>
        <v>105.5</v>
      </c>
      <c r="X190" s="4"/>
      <c r="Y190" s="4"/>
      <c r="Z190" s="4"/>
      <c r="AA190" s="4"/>
      <c r="AB190" s="4"/>
    </row>
    <row r="191" spans="1:28" ht="10.5">
      <c r="A191" s="109"/>
      <c r="B191" s="108"/>
      <c r="C191" s="107" t="s">
        <v>0</v>
      </c>
      <c r="D191" s="105">
        <v>0</v>
      </c>
      <c r="E191" s="105">
        <v>0</v>
      </c>
      <c r="F191" s="106">
        <f>E191/12</f>
        <v>0</v>
      </c>
      <c r="G191" s="106">
        <f>F191*1.8</f>
        <v>0</v>
      </c>
      <c r="H191" s="106">
        <v>0</v>
      </c>
      <c r="I191" s="105">
        <v>0</v>
      </c>
      <c r="J191" s="105">
        <v>0</v>
      </c>
      <c r="K191" s="102">
        <f>J191/12</f>
        <v>0</v>
      </c>
      <c r="L191" s="102">
        <f>K191*1.8</f>
        <v>0</v>
      </c>
      <c r="M191" s="102">
        <v>0</v>
      </c>
      <c r="N191" s="105"/>
      <c r="O191" s="105"/>
      <c r="P191" s="102">
        <f>O191/12</f>
        <v>0</v>
      </c>
      <c r="Q191" s="102">
        <f>P191*1.8</f>
        <v>0</v>
      </c>
      <c r="R191" s="102">
        <v>0</v>
      </c>
      <c r="S191" s="104">
        <f>SUM(D191,I191,N191)</f>
        <v>0</v>
      </c>
      <c r="T191" s="104">
        <f>SUM(E191,J191,O191)</f>
        <v>0</v>
      </c>
      <c r="U191" s="103">
        <f>T191/24</f>
        <v>0</v>
      </c>
      <c r="V191" s="102">
        <f>U191*1.8</f>
        <v>0</v>
      </c>
      <c r="W191" s="102">
        <v>0</v>
      </c>
      <c r="X191" s="4"/>
      <c r="Y191" s="4"/>
      <c r="Z191" s="4"/>
      <c r="AA191" s="4"/>
      <c r="AB191" s="4"/>
    </row>
    <row r="192" spans="1:28" ht="10.5">
      <c r="A192" s="183" t="s">
        <v>3</v>
      </c>
      <c r="B192" s="184" t="s">
        <v>3</v>
      </c>
      <c r="C192" s="100" t="s">
        <v>1</v>
      </c>
      <c r="D192" s="97">
        <f>SUM(D190)</f>
        <v>672</v>
      </c>
      <c r="E192" s="97">
        <f>SUM(E190)</f>
        <v>1932</v>
      </c>
      <c r="F192" s="99">
        <f>E192/18</f>
        <v>107.33333333333333</v>
      </c>
      <c r="G192" s="98">
        <v>0</v>
      </c>
      <c r="H192" s="98">
        <f>SUM(F192,G193)</f>
        <v>107.33333333333333</v>
      </c>
      <c r="I192" s="97">
        <f>SUM(I190)</f>
        <v>658</v>
      </c>
      <c r="J192" s="97">
        <f>SUM(J190)</f>
        <v>1866</v>
      </c>
      <c r="K192" s="95">
        <f>J192/18</f>
        <v>103.66666666666667</v>
      </c>
      <c r="L192" s="95">
        <v>0</v>
      </c>
      <c r="M192" s="95">
        <f>SUM(K192,L193)</f>
        <v>103.66666666666667</v>
      </c>
      <c r="N192" s="97">
        <f>SUM(N190)</f>
        <v>0</v>
      </c>
      <c r="O192" s="97">
        <f>SUM(O190)</f>
        <v>0</v>
      </c>
      <c r="P192" s="95">
        <f>O192/18</f>
        <v>0</v>
      </c>
      <c r="Q192" s="95">
        <v>0</v>
      </c>
      <c r="R192" s="95">
        <f>SUM(P192,Q193)</f>
        <v>0</v>
      </c>
      <c r="S192" s="101">
        <f>SUM(S190)</f>
        <v>1330</v>
      </c>
      <c r="T192" s="101">
        <f>SUM(T190)</f>
        <v>3798</v>
      </c>
      <c r="U192" s="96">
        <f>T192/36</f>
        <v>105.5</v>
      </c>
      <c r="V192" s="95">
        <v>0</v>
      </c>
      <c r="W192" s="95">
        <f>SUM(U192,V193)</f>
        <v>105.5</v>
      </c>
      <c r="X192" s="4"/>
      <c r="Y192" s="4"/>
      <c r="Z192" s="4"/>
      <c r="AA192" s="4"/>
      <c r="AB192" s="4"/>
    </row>
    <row r="193" spans="1:28" ht="10.5">
      <c r="A193" s="183"/>
      <c r="B193" s="184"/>
      <c r="C193" s="100" t="s">
        <v>0</v>
      </c>
      <c r="D193" s="97">
        <f>SUM(D191)</f>
        <v>0</v>
      </c>
      <c r="E193" s="97">
        <f>SUM(E191)</f>
        <v>0</v>
      </c>
      <c r="F193" s="99">
        <f>E193/12</f>
        <v>0</v>
      </c>
      <c r="G193" s="98">
        <f>F193*1.8</f>
        <v>0</v>
      </c>
      <c r="H193" s="98">
        <v>0</v>
      </c>
      <c r="I193" s="97">
        <f>SUM(I191)</f>
        <v>0</v>
      </c>
      <c r="J193" s="97">
        <f>SUM(J191)</f>
        <v>0</v>
      </c>
      <c r="K193" s="95">
        <f>J193/12</f>
        <v>0</v>
      </c>
      <c r="L193" s="95">
        <f>K193*1.8</f>
        <v>0</v>
      </c>
      <c r="M193" s="95">
        <v>0</v>
      </c>
      <c r="N193" s="97">
        <f>SUM(N191)</f>
        <v>0</v>
      </c>
      <c r="O193" s="97">
        <f>SUM(O191)</f>
        <v>0</v>
      </c>
      <c r="P193" s="95">
        <f>O193/12</f>
        <v>0</v>
      </c>
      <c r="Q193" s="95">
        <f>P193*1.8</f>
        <v>0</v>
      </c>
      <c r="R193" s="95">
        <v>0</v>
      </c>
      <c r="S193" s="97">
        <f>SUM(S191)</f>
        <v>0</v>
      </c>
      <c r="T193" s="97">
        <f>SUM(T191)</f>
        <v>0</v>
      </c>
      <c r="U193" s="96">
        <f>T193/24</f>
        <v>0</v>
      </c>
      <c r="V193" s="95">
        <f>U193*1.8</f>
        <v>0</v>
      </c>
      <c r="W193" s="95">
        <v>0</v>
      </c>
      <c r="X193" s="4"/>
      <c r="Y193" s="4"/>
      <c r="Z193" s="4"/>
      <c r="AA193" s="4"/>
      <c r="AB193" s="4"/>
    </row>
    <row r="194" spans="1:28" s="4" customFormat="1" ht="10.5" customHeight="1">
      <c r="A194" s="185" t="s">
        <v>2</v>
      </c>
      <c r="B194" s="186"/>
      <c r="C194" s="94" t="s">
        <v>1</v>
      </c>
      <c r="D194" s="93">
        <f aca="true" t="shared" si="13" ref="D194:W194">SUM(D9,D36,D43,D70,D83,D101,D126,D131,D136,D141,D146,D151,D156,D161,D166,D171,D177,D182,D187,D192)</f>
        <v>51841</v>
      </c>
      <c r="E194" s="93">
        <f t="shared" si="13"/>
        <v>132777</v>
      </c>
      <c r="F194" s="93">
        <f t="shared" si="13"/>
        <v>7376.500000000001</v>
      </c>
      <c r="G194" s="93">
        <f t="shared" si="13"/>
        <v>0</v>
      </c>
      <c r="H194" s="93">
        <f t="shared" si="13"/>
        <v>11753.15</v>
      </c>
      <c r="I194" s="93">
        <f t="shared" si="13"/>
        <v>46603</v>
      </c>
      <c r="J194" s="93">
        <f t="shared" si="13"/>
        <v>125459</v>
      </c>
      <c r="K194" s="93">
        <f t="shared" si="13"/>
        <v>6969.944444444444</v>
      </c>
      <c r="L194" s="93">
        <f t="shared" si="13"/>
        <v>0</v>
      </c>
      <c r="M194" s="93">
        <f t="shared" si="13"/>
        <v>11429.794444444446</v>
      </c>
      <c r="N194" s="93">
        <f t="shared" si="13"/>
        <v>29449</v>
      </c>
      <c r="O194" s="93">
        <f t="shared" si="13"/>
        <v>83195</v>
      </c>
      <c r="P194" s="93">
        <f t="shared" si="13"/>
        <v>4621.944444444445</v>
      </c>
      <c r="Q194" s="93">
        <f t="shared" si="13"/>
        <v>0</v>
      </c>
      <c r="R194" s="93">
        <f t="shared" si="13"/>
        <v>5959.727777777778</v>
      </c>
      <c r="S194" s="93">
        <f t="shared" si="13"/>
        <v>127893</v>
      </c>
      <c r="T194" s="93">
        <f t="shared" si="13"/>
        <v>341431</v>
      </c>
      <c r="U194" s="93">
        <f t="shared" si="13"/>
        <v>9484.194444444443</v>
      </c>
      <c r="V194" s="93">
        <f t="shared" si="13"/>
        <v>0</v>
      </c>
      <c r="W194" s="93">
        <f t="shared" si="13"/>
        <v>14571.336111111113</v>
      </c>
      <c r="X194" s="1"/>
      <c r="Y194" s="1"/>
      <c r="Z194" s="1"/>
      <c r="AA194" s="1"/>
      <c r="AB194" s="1"/>
    </row>
    <row r="195" spans="1:28" s="4" customFormat="1" ht="10.5">
      <c r="A195" s="187"/>
      <c r="B195" s="188"/>
      <c r="C195" s="94" t="s">
        <v>0</v>
      </c>
      <c r="D195" s="93">
        <f aca="true" t="shared" si="14" ref="D195:W195">SUM(D10,D37,D44,D71,D84,D97,D102,D127,D132,D137,D142,D147,D152,D157,D162,D167,D172,D178,D183,D188,D193)</f>
        <v>9431</v>
      </c>
      <c r="E195" s="93">
        <f t="shared" si="14"/>
        <v>30516</v>
      </c>
      <c r="F195" s="93">
        <f t="shared" si="14"/>
        <v>2543</v>
      </c>
      <c r="G195" s="93">
        <f t="shared" si="14"/>
        <v>4465.900000000001</v>
      </c>
      <c r="H195" s="93">
        <f t="shared" si="14"/>
        <v>0</v>
      </c>
      <c r="I195" s="93">
        <f t="shared" si="14"/>
        <v>11637</v>
      </c>
      <c r="J195" s="93">
        <f t="shared" si="14"/>
        <v>30934</v>
      </c>
      <c r="K195" s="93">
        <f t="shared" si="14"/>
        <v>2577.833333333333</v>
      </c>
      <c r="L195" s="93">
        <f t="shared" si="14"/>
        <v>4537.933333333333</v>
      </c>
      <c r="M195" s="93">
        <f t="shared" si="14"/>
        <v>0</v>
      </c>
      <c r="N195" s="93">
        <f t="shared" si="14"/>
        <v>3126</v>
      </c>
      <c r="O195" s="93">
        <f t="shared" si="14"/>
        <v>8810</v>
      </c>
      <c r="P195" s="93">
        <f t="shared" si="14"/>
        <v>734.1666666666667</v>
      </c>
      <c r="Q195" s="93">
        <f t="shared" si="14"/>
        <v>1346.95</v>
      </c>
      <c r="R195" s="93">
        <f t="shared" si="14"/>
        <v>0</v>
      </c>
      <c r="S195" s="93">
        <f t="shared" si="14"/>
        <v>24194</v>
      </c>
      <c r="T195" s="93">
        <f t="shared" si="14"/>
        <v>70260</v>
      </c>
      <c r="U195" s="93">
        <f t="shared" si="14"/>
        <v>2927.4999999999995</v>
      </c>
      <c r="V195" s="93">
        <f t="shared" si="14"/>
        <v>5175.3916666666655</v>
      </c>
      <c r="W195" s="93">
        <f t="shared" si="14"/>
        <v>0</v>
      </c>
      <c r="X195" s="1"/>
      <c r="Y195" s="1"/>
      <c r="Z195" s="1"/>
      <c r="AA195" s="1"/>
      <c r="AB195" s="1"/>
    </row>
  </sheetData>
  <sheetProtection/>
  <mergeCells count="26">
    <mergeCell ref="A1:W1"/>
    <mergeCell ref="A2:B5"/>
    <mergeCell ref="D2:H2"/>
    <mergeCell ref="I2:M2"/>
    <mergeCell ref="N2:R2"/>
    <mergeCell ref="S2:W2"/>
    <mergeCell ref="A156:B157"/>
    <mergeCell ref="A9:B10"/>
    <mergeCell ref="A36:B37"/>
    <mergeCell ref="A43:B44"/>
    <mergeCell ref="A70:B71"/>
    <mergeCell ref="A83:B84"/>
    <mergeCell ref="A96:B97"/>
    <mergeCell ref="A131:B132"/>
    <mergeCell ref="A136:B137"/>
    <mergeCell ref="A141:B142"/>
    <mergeCell ref="A146:B147"/>
    <mergeCell ref="A151:B152"/>
    <mergeCell ref="A192:B193"/>
    <mergeCell ref="A194:B195"/>
    <mergeCell ref="A161:B162"/>
    <mergeCell ref="A166:B167"/>
    <mergeCell ref="A171:B172"/>
    <mergeCell ref="A177:B178"/>
    <mergeCell ref="A182:B183"/>
    <mergeCell ref="A187:B188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scale="90" r:id="rId1"/>
  <headerFooter alignWithMargins="0">
    <oddHeader>&amp;CPage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94"/>
  <sheetViews>
    <sheetView tabSelected="1" zoomScale="96" zoomScaleNormal="96" zoomScalePageLayoutView="0" workbookViewId="0" topLeftCell="A154">
      <selection activeCell="J172" sqref="J172"/>
    </sheetView>
  </sheetViews>
  <sheetFormatPr defaultColWidth="9.140625" defaultRowHeight="12.75"/>
  <cols>
    <col min="1" max="1" width="2.28125" style="3" customWidth="1"/>
    <col min="2" max="2" width="28.00390625" style="1" customWidth="1"/>
    <col min="3" max="3" width="9.57421875" style="1" customWidth="1"/>
    <col min="4" max="4" width="9.7109375" style="2" customWidth="1"/>
    <col min="5" max="5" width="10.28125" style="2" customWidth="1"/>
    <col min="6" max="6" width="11.57421875" style="2" customWidth="1"/>
    <col min="7" max="7" width="8.7109375" style="2" customWidth="1"/>
    <col min="8" max="8" width="11.7109375" style="2" customWidth="1"/>
    <col min="9" max="9" width="10.00390625" style="1" customWidth="1"/>
    <col min="10" max="10" width="10.57421875" style="1" customWidth="1"/>
    <col min="11" max="11" width="12.00390625" style="1" customWidth="1"/>
    <col min="12" max="12" width="10.8515625" style="2" customWidth="1"/>
    <col min="13" max="13" width="12.00390625" style="1" customWidth="1"/>
    <col min="14" max="14" width="10.140625" style="1" customWidth="1"/>
    <col min="15" max="15" width="10.28125" style="1" customWidth="1"/>
    <col min="16" max="16" width="11.8515625" style="1" customWidth="1"/>
    <col min="17" max="17" width="8.57421875" style="2" customWidth="1"/>
    <col min="18" max="18" width="11.7109375" style="2" customWidth="1"/>
    <col min="19" max="16384" width="9.140625" style="1" customWidth="1"/>
  </cols>
  <sheetData>
    <row r="1" spans="1:18" ht="21.75" customHeight="1">
      <c r="A1" s="199" t="s">
        <v>102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ht="12" customHeight="1">
      <c r="A2" s="217" t="s">
        <v>101</v>
      </c>
      <c r="B2" s="218"/>
      <c r="C2" s="89"/>
      <c r="D2" s="223" t="s">
        <v>93</v>
      </c>
      <c r="E2" s="224"/>
      <c r="F2" s="224"/>
      <c r="G2" s="224"/>
      <c r="H2" s="225"/>
      <c r="I2" s="226" t="s">
        <v>92</v>
      </c>
      <c r="J2" s="227"/>
      <c r="K2" s="227"/>
      <c r="L2" s="227"/>
      <c r="M2" s="227"/>
      <c r="N2" s="228" t="s">
        <v>100</v>
      </c>
      <c r="O2" s="228"/>
      <c r="P2" s="228"/>
      <c r="Q2" s="228"/>
      <c r="R2" s="229"/>
    </row>
    <row r="3" spans="1:18" ht="12" customHeight="1">
      <c r="A3" s="219"/>
      <c r="B3" s="220"/>
      <c r="C3" s="85" t="s">
        <v>99</v>
      </c>
      <c r="D3" s="88" t="s">
        <v>98</v>
      </c>
      <c r="E3" s="88" t="s">
        <v>97</v>
      </c>
      <c r="F3" s="88" t="s">
        <v>89</v>
      </c>
      <c r="G3" s="88"/>
      <c r="H3" s="88" t="s">
        <v>95</v>
      </c>
      <c r="I3" s="87" t="s">
        <v>98</v>
      </c>
      <c r="J3" s="87" t="s">
        <v>97</v>
      </c>
      <c r="K3" s="87" t="s">
        <v>89</v>
      </c>
      <c r="L3" s="87"/>
      <c r="M3" s="87" t="s">
        <v>95</v>
      </c>
      <c r="N3" s="82" t="s">
        <v>98</v>
      </c>
      <c r="O3" s="86" t="s">
        <v>97</v>
      </c>
      <c r="P3" s="86" t="s">
        <v>89</v>
      </c>
      <c r="Q3" s="86" t="s">
        <v>96</v>
      </c>
      <c r="R3" s="86" t="s">
        <v>95</v>
      </c>
    </row>
    <row r="4" spans="1:18" ht="12" customHeight="1">
      <c r="A4" s="219"/>
      <c r="B4" s="220"/>
      <c r="C4" s="85" t="s">
        <v>94</v>
      </c>
      <c r="D4" s="84" t="s">
        <v>91</v>
      </c>
      <c r="E4" s="84" t="s">
        <v>93</v>
      </c>
      <c r="F4" s="84" t="s">
        <v>93</v>
      </c>
      <c r="G4" s="84" t="s">
        <v>89</v>
      </c>
      <c r="H4" s="84" t="s">
        <v>88</v>
      </c>
      <c r="I4" s="83" t="s">
        <v>91</v>
      </c>
      <c r="J4" s="83" t="s">
        <v>92</v>
      </c>
      <c r="K4" s="83" t="s">
        <v>92</v>
      </c>
      <c r="L4" s="83" t="s">
        <v>89</v>
      </c>
      <c r="M4" s="83" t="s">
        <v>88</v>
      </c>
      <c r="N4" s="82" t="s">
        <v>91</v>
      </c>
      <c r="O4" s="82" t="s">
        <v>90</v>
      </c>
      <c r="P4" s="82" t="s">
        <v>90</v>
      </c>
      <c r="Q4" s="82" t="s">
        <v>89</v>
      </c>
      <c r="R4" s="82" t="s">
        <v>88</v>
      </c>
    </row>
    <row r="5" spans="1:18" ht="12" customHeight="1">
      <c r="A5" s="221"/>
      <c r="B5" s="222"/>
      <c r="C5" s="81" t="s">
        <v>87</v>
      </c>
      <c r="D5" s="80" t="s">
        <v>3</v>
      </c>
      <c r="E5" s="80" t="s">
        <v>3</v>
      </c>
      <c r="F5" s="80" t="s">
        <v>3</v>
      </c>
      <c r="G5" s="80" t="s">
        <v>85</v>
      </c>
      <c r="H5" s="80" t="s">
        <v>84</v>
      </c>
      <c r="I5" s="79" t="s">
        <v>3</v>
      </c>
      <c r="J5" s="79" t="s">
        <v>3</v>
      </c>
      <c r="K5" s="79" t="s">
        <v>3</v>
      </c>
      <c r="L5" s="79" t="s">
        <v>85</v>
      </c>
      <c r="M5" s="79" t="s">
        <v>84</v>
      </c>
      <c r="N5" s="78" t="s">
        <v>3</v>
      </c>
      <c r="O5" s="78" t="s">
        <v>86</v>
      </c>
      <c r="P5" s="78" t="s">
        <v>86</v>
      </c>
      <c r="Q5" s="78" t="s">
        <v>85</v>
      </c>
      <c r="R5" s="78" t="s">
        <v>84</v>
      </c>
    </row>
    <row r="6" spans="1:18" ht="10.5">
      <c r="A6" s="77" t="s">
        <v>83</v>
      </c>
      <c r="B6" s="76"/>
      <c r="C6" s="36"/>
      <c r="D6" s="53"/>
      <c r="E6" s="53"/>
      <c r="F6" s="53"/>
      <c r="G6" s="53"/>
      <c r="H6" s="75"/>
      <c r="I6" s="74"/>
      <c r="J6" s="74"/>
      <c r="K6" s="74"/>
      <c r="L6" s="52"/>
      <c r="M6" s="74"/>
      <c r="N6" s="73"/>
      <c r="O6" s="72"/>
      <c r="P6" s="72"/>
      <c r="Q6" s="71"/>
      <c r="R6" s="71"/>
    </row>
    <row r="7" spans="1:18" ht="10.5">
      <c r="A7" s="38" t="s">
        <v>10</v>
      </c>
      <c r="B7" s="70" t="s">
        <v>22</v>
      </c>
      <c r="C7" s="56" t="s">
        <v>1</v>
      </c>
      <c r="D7" s="35">
        <v>3611</v>
      </c>
      <c r="E7" s="35">
        <v>7234</v>
      </c>
      <c r="F7" s="34">
        <f>E7/18</f>
        <v>401.8888888888889</v>
      </c>
      <c r="G7" s="69">
        <v>0</v>
      </c>
      <c r="H7" s="34">
        <f>SUM(F7,G8)</f>
        <v>498.1388888888889</v>
      </c>
      <c r="I7" s="33">
        <v>3661</v>
      </c>
      <c r="J7" s="33">
        <v>6945</v>
      </c>
      <c r="K7" s="32">
        <f>J7/18</f>
        <v>385.8333333333333</v>
      </c>
      <c r="L7" s="31">
        <v>0</v>
      </c>
      <c r="M7" s="30">
        <f>SUM(K7,L8)</f>
        <v>519.25</v>
      </c>
      <c r="N7" s="29">
        <f aca="true" t="shared" si="0" ref="N7:O10">SUM(D7,I7)</f>
        <v>7272</v>
      </c>
      <c r="O7" s="28">
        <f t="shared" si="0"/>
        <v>14179</v>
      </c>
      <c r="P7" s="27">
        <f>O7/36</f>
        <v>393.8611111111111</v>
      </c>
      <c r="Q7" s="26">
        <v>0</v>
      </c>
      <c r="R7" s="26">
        <f>SUM(P7,Q8)</f>
        <v>508.6944444444444</v>
      </c>
    </row>
    <row r="8" spans="1:18" ht="10.5">
      <c r="A8" s="25"/>
      <c r="B8" s="68"/>
      <c r="C8" s="55" t="s">
        <v>0</v>
      </c>
      <c r="D8" s="22">
        <v>425</v>
      </c>
      <c r="E8" s="22">
        <v>1155</v>
      </c>
      <c r="F8" s="16">
        <f>E8/12</f>
        <v>96.25</v>
      </c>
      <c r="G8" s="16">
        <f>F8*1</f>
        <v>96.25</v>
      </c>
      <c r="H8" s="16">
        <v>0</v>
      </c>
      <c r="I8" s="47">
        <v>323</v>
      </c>
      <c r="J8" s="47">
        <v>1601</v>
      </c>
      <c r="K8" s="21">
        <f>J8/12</f>
        <v>133.41666666666666</v>
      </c>
      <c r="L8" s="67">
        <f>K8*1</f>
        <v>133.41666666666666</v>
      </c>
      <c r="M8" s="19">
        <v>0</v>
      </c>
      <c r="N8" s="58">
        <f t="shared" si="0"/>
        <v>748</v>
      </c>
      <c r="O8" s="46">
        <f t="shared" si="0"/>
        <v>2756</v>
      </c>
      <c r="P8" s="17">
        <f>O8/24</f>
        <v>114.83333333333333</v>
      </c>
      <c r="Q8" s="16">
        <f>P8*1</f>
        <v>114.83333333333333</v>
      </c>
      <c r="R8" s="16">
        <v>0</v>
      </c>
    </row>
    <row r="9" spans="1:18" s="65" customFormat="1" ht="12" customHeight="1">
      <c r="A9" s="215" t="s">
        <v>3</v>
      </c>
      <c r="B9" s="215"/>
      <c r="C9" s="66" t="s">
        <v>1</v>
      </c>
      <c r="D9" s="9">
        <f>SUM(D7)</f>
        <v>3611</v>
      </c>
      <c r="E9" s="9">
        <f>SUM(E7)</f>
        <v>7234</v>
      </c>
      <c r="F9" s="8">
        <f>E9/18</f>
        <v>401.8888888888889</v>
      </c>
      <c r="G9" s="8">
        <v>0</v>
      </c>
      <c r="H9" s="8">
        <f>SUM(F9,G10)</f>
        <v>498.1388888888889</v>
      </c>
      <c r="I9" s="9">
        <f>SUM(I7)</f>
        <v>3661</v>
      </c>
      <c r="J9" s="9">
        <f>SUM(J7)</f>
        <v>6945</v>
      </c>
      <c r="K9" s="8">
        <f>J9/18</f>
        <v>385.8333333333333</v>
      </c>
      <c r="L9" s="8">
        <v>0</v>
      </c>
      <c r="M9" s="8">
        <f>SUM(K9,L10)</f>
        <v>519.25</v>
      </c>
      <c r="N9" s="9">
        <f t="shared" si="0"/>
        <v>7272</v>
      </c>
      <c r="O9" s="9">
        <f t="shared" si="0"/>
        <v>14179</v>
      </c>
      <c r="P9" s="8">
        <f>O9/36</f>
        <v>393.8611111111111</v>
      </c>
      <c r="Q9" s="8">
        <v>0</v>
      </c>
      <c r="R9" s="8">
        <f>SUM(P9,Q10)</f>
        <v>508.6944444444444</v>
      </c>
    </row>
    <row r="10" spans="1:18" s="65" customFormat="1" ht="12" customHeight="1">
      <c r="A10" s="215"/>
      <c r="B10" s="215"/>
      <c r="C10" s="66" t="s">
        <v>0</v>
      </c>
      <c r="D10" s="9">
        <f>SUM(D8)</f>
        <v>425</v>
      </c>
      <c r="E10" s="9">
        <f>SUM(E8)</f>
        <v>1155</v>
      </c>
      <c r="F10" s="8">
        <f>E10/12</f>
        <v>96.25</v>
      </c>
      <c r="G10" s="8">
        <f>F10*1</f>
        <v>96.25</v>
      </c>
      <c r="H10" s="8">
        <v>0</v>
      </c>
      <c r="I10" s="9">
        <f>SUM(I8)</f>
        <v>323</v>
      </c>
      <c r="J10" s="9">
        <f>SUM(J8)</f>
        <v>1601</v>
      </c>
      <c r="K10" s="8">
        <f>J10/12</f>
        <v>133.41666666666666</v>
      </c>
      <c r="L10" s="8">
        <f>K10*1</f>
        <v>133.41666666666666</v>
      </c>
      <c r="M10" s="8">
        <v>0</v>
      </c>
      <c r="N10" s="9">
        <f t="shared" si="0"/>
        <v>748</v>
      </c>
      <c r="O10" s="9">
        <f t="shared" si="0"/>
        <v>2756</v>
      </c>
      <c r="P10" s="8">
        <f>O10/24</f>
        <v>114.83333333333333</v>
      </c>
      <c r="Q10" s="8">
        <f>P10*1</f>
        <v>114.83333333333333</v>
      </c>
      <c r="R10" s="8">
        <v>0</v>
      </c>
    </row>
    <row r="11" spans="1:18" ht="10.5">
      <c r="A11" s="43" t="s">
        <v>82</v>
      </c>
      <c r="B11" s="42"/>
      <c r="C11" s="36"/>
      <c r="D11" s="35"/>
      <c r="E11" s="35"/>
      <c r="F11" s="34"/>
      <c r="G11" s="34"/>
      <c r="H11" s="34"/>
      <c r="I11" s="33"/>
      <c r="J11" s="33"/>
      <c r="K11" s="32"/>
      <c r="L11" s="41"/>
      <c r="M11" s="40"/>
      <c r="N11" s="29"/>
      <c r="O11" s="28"/>
      <c r="P11" s="39"/>
      <c r="Q11" s="26"/>
      <c r="R11" s="26"/>
    </row>
    <row r="12" spans="1:18" ht="10.5">
      <c r="A12" s="38" t="s">
        <v>10</v>
      </c>
      <c r="B12" s="37" t="s">
        <v>81</v>
      </c>
      <c r="C12" s="56" t="s">
        <v>1</v>
      </c>
      <c r="D12" s="35">
        <v>685</v>
      </c>
      <c r="E12" s="35">
        <v>2055</v>
      </c>
      <c r="F12" s="34">
        <f>E12/18</f>
        <v>114.16666666666667</v>
      </c>
      <c r="G12" s="34">
        <v>0</v>
      </c>
      <c r="H12" s="34">
        <f>SUM(F12,G13)</f>
        <v>114.16666666666667</v>
      </c>
      <c r="I12" s="33">
        <v>715</v>
      </c>
      <c r="J12" s="33">
        <v>2145</v>
      </c>
      <c r="K12" s="32">
        <f>J12/18</f>
        <v>119.16666666666667</v>
      </c>
      <c r="L12" s="31">
        <v>0</v>
      </c>
      <c r="M12" s="30">
        <f>SUM(K12,L13)</f>
        <v>119.16666666666667</v>
      </c>
      <c r="N12" s="29">
        <f>SUM(D12,I12)</f>
        <v>1400</v>
      </c>
      <c r="O12" s="29">
        <f>SUM(E12,J12)</f>
        <v>4200</v>
      </c>
      <c r="P12" s="27">
        <f>O12/36</f>
        <v>116.66666666666667</v>
      </c>
      <c r="Q12" s="26">
        <v>0</v>
      </c>
      <c r="R12" s="26">
        <f>SUM(P12,Q13)</f>
        <v>116.66666666666667</v>
      </c>
    </row>
    <row r="13" spans="1:18" ht="10.5">
      <c r="A13" s="25"/>
      <c r="B13" s="24"/>
      <c r="C13" s="55" t="s">
        <v>0</v>
      </c>
      <c r="D13" s="22">
        <v>0</v>
      </c>
      <c r="E13" s="22">
        <v>0</v>
      </c>
      <c r="F13" s="16">
        <f>E13/12</f>
        <v>0</v>
      </c>
      <c r="G13" s="16">
        <f>F13*1.8</f>
        <v>0</v>
      </c>
      <c r="H13" s="16">
        <v>0</v>
      </c>
      <c r="I13" s="47">
        <v>0</v>
      </c>
      <c r="J13" s="47">
        <v>0</v>
      </c>
      <c r="K13" s="21">
        <f>J13/12</f>
        <v>0</v>
      </c>
      <c r="L13" s="20">
        <f>K13*1.8</f>
        <v>0</v>
      </c>
      <c r="M13" s="19">
        <v>0</v>
      </c>
      <c r="N13" s="58">
        <v>0</v>
      </c>
      <c r="O13" s="46">
        <v>0</v>
      </c>
      <c r="P13" s="17">
        <f>O13/24</f>
        <v>0</v>
      </c>
      <c r="Q13" s="16">
        <f>P13*1.8</f>
        <v>0</v>
      </c>
      <c r="R13" s="16">
        <v>0</v>
      </c>
    </row>
    <row r="14" spans="1:18" ht="10.5">
      <c r="A14" s="38" t="s">
        <v>8</v>
      </c>
      <c r="B14" s="37" t="s">
        <v>80</v>
      </c>
      <c r="C14" s="56" t="s">
        <v>1</v>
      </c>
      <c r="D14" s="35">
        <v>2963</v>
      </c>
      <c r="E14" s="35">
        <v>6899</v>
      </c>
      <c r="F14" s="34">
        <f>E14/18</f>
        <v>383.27777777777777</v>
      </c>
      <c r="G14" s="34">
        <v>0</v>
      </c>
      <c r="H14" s="34">
        <f>SUM(F14,G15)</f>
        <v>383.27777777777777</v>
      </c>
      <c r="I14" s="33">
        <v>2902</v>
      </c>
      <c r="J14" s="33">
        <v>7031</v>
      </c>
      <c r="K14" s="32">
        <f>J14/18</f>
        <v>390.6111111111111</v>
      </c>
      <c r="L14" s="31">
        <v>0</v>
      </c>
      <c r="M14" s="30">
        <f>SUM(K14,L15)</f>
        <v>390.6111111111111</v>
      </c>
      <c r="N14" s="29">
        <f>SUM(D14,I14)</f>
        <v>5865</v>
      </c>
      <c r="O14" s="29">
        <f>SUM(E14,J14)</f>
        <v>13930</v>
      </c>
      <c r="P14" s="27">
        <f>O14/36</f>
        <v>386.94444444444446</v>
      </c>
      <c r="Q14" s="26">
        <v>0</v>
      </c>
      <c r="R14" s="26">
        <f>SUM(P14,Q15)</f>
        <v>386.94444444444446</v>
      </c>
    </row>
    <row r="15" spans="1:18" ht="10.5">
      <c r="A15" s="25"/>
      <c r="B15" s="24"/>
      <c r="C15" s="55" t="s">
        <v>0</v>
      </c>
      <c r="D15" s="22">
        <v>0</v>
      </c>
      <c r="E15" s="22">
        <v>0</v>
      </c>
      <c r="F15" s="16">
        <f>E15/12</f>
        <v>0</v>
      </c>
      <c r="G15" s="16">
        <f>F15*1.8</f>
        <v>0</v>
      </c>
      <c r="H15" s="16">
        <v>0</v>
      </c>
      <c r="I15" s="47">
        <v>0</v>
      </c>
      <c r="J15" s="47">
        <v>0</v>
      </c>
      <c r="K15" s="21">
        <f>J15/12</f>
        <v>0</v>
      </c>
      <c r="L15" s="20">
        <f>K15*1.8</f>
        <v>0</v>
      </c>
      <c r="M15" s="19">
        <v>0</v>
      </c>
      <c r="N15" s="58">
        <f aca="true" t="shared" si="1" ref="N15:N46">SUM(D15,I15)</f>
        <v>0</v>
      </c>
      <c r="O15" s="46">
        <v>0</v>
      </c>
      <c r="P15" s="17">
        <f>O15/24</f>
        <v>0</v>
      </c>
      <c r="Q15" s="16">
        <f>P15*1.8</f>
        <v>0</v>
      </c>
      <c r="R15" s="16">
        <v>0</v>
      </c>
    </row>
    <row r="16" spans="1:18" ht="10.5">
      <c r="A16" s="38" t="s">
        <v>6</v>
      </c>
      <c r="B16" s="37" t="s">
        <v>79</v>
      </c>
      <c r="C16" s="56" t="s">
        <v>1</v>
      </c>
      <c r="D16" s="35">
        <v>0</v>
      </c>
      <c r="E16" s="35">
        <v>0</v>
      </c>
      <c r="F16" s="34">
        <f>E16/18</f>
        <v>0</v>
      </c>
      <c r="G16" s="34">
        <v>0</v>
      </c>
      <c r="H16" s="34">
        <f>SUM(F16,G17)</f>
        <v>0</v>
      </c>
      <c r="I16" s="33">
        <v>560</v>
      </c>
      <c r="J16" s="33">
        <v>1283</v>
      </c>
      <c r="K16" s="32">
        <f>J16/18</f>
        <v>71.27777777777777</v>
      </c>
      <c r="L16" s="31">
        <v>0</v>
      </c>
      <c r="M16" s="30">
        <f>SUM(K16,L17)</f>
        <v>97.82777777777777</v>
      </c>
      <c r="N16" s="29">
        <f t="shared" si="1"/>
        <v>560</v>
      </c>
      <c r="O16" s="29">
        <f aca="true" t="shared" si="2" ref="O16:O39">SUM(E16,J16)</f>
        <v>1283</v>
      </c>
      <c r="P16" s="27">
        <f>O16/36</f>
        <v>35.638888888888886</v>
      </c>
      <c r="Q16" s="26">
        <v>0</v>
      </c>
      <c r="R16" s="26">
        <f>SUM(P16,Q17)</f>
        <v>48.913888888888884</v>
      </c>
    </row>
    <row r="17" spans="1:18" ht="10.5">
      <c r="A17" s="25"/>
      <c r="B17" s="24"/>
      <c r="C17" s="55" t="s">
        <v>0</v>
      </c>
      <c r="D17" s="22">
        <v>0</v>
      </c>
      <c r="E17" s="22">
        <v>0</v>
      </c>
      <c r="F17" s="16">
        <f>E17/12</f>
        <v>0</v>
      </c>
      <c r="G17" s="16">
        <f>F17*1.8</f>
        <v>0</v>
      </c>
      <c r="H17" s="16">
        <v>0</v>
      </c>
      <c r="I17" s="47">
        <v>21</v>
      </c>
      <c r="J17" s="47">
        <v>177</v>
      </c>
      <c r="K17" s="21">
        <f>J17/12</f>
        <v>14.75</v>
      </c>
      <c r="L17" s="20">
        <f>K17*1.8</f>
        <v>26.55</v>
      </c>
      <c r="M17" s="19">
        <v>0</v>
      </c>
      <c r="N17" s="22">
        <f t="shared" si="1"/>
        <v>21</v>
      </c>
      <c r="O17" s="46">
        <f t="shared" si="2"/>
        <v>177</v>
      </c>
      <c r="P17" s="17">
        <f>O17/24</f>
        <v>7.375</v>
      </c>
      <c r="Q17" s="16">
        <f>P17*1.8</f>
        <v>13.275</v>
      </c>
      <c r="R17" s="16">
        <v>0</v>
      </c>
    </row>
    <row r="18" spans="1:18" ht="10.5">
      <c r="A18" s="38" t="s">
        <v>35</v>
      </c>
      <c r="B18" s="37" t="s">
        <v>78</v>
      </c>
      <c r="C18" s="56" t="s">
        <v>1</v>
      </c>
      <c r="D18" s="35">
        <v>650</v>
      </c>
      <c r="E18" s="35">
        <v>1845</v>
      </c>
      <c r="F18" s="34">
        <f>E18/18</f>
        <v>102.5</v>
      </c>
      <c r="G18" s="34">
        <v>0</v>
      </c>
      <c r="H18" s="34">
        <f>SUM(F18,G19)</f>
        <v>130.25</v>
      </c>
      <c r="I18" s="33">
        <v>805</v>
      </c>
      <c r="J18" s="33">
        <v>2275</v>
      </c>
      <c r="K18" s="32">
        <f>J18/18</f>
        <v>126.38888888888889</v>
      </c>
      <c r="L18" s="31">
        <v>0</v>
      </c>
      <c r="M18" s="30">
        <f>SUM(K18,L19)</f>
        <v>150.23888888888888</v>
      </c>
      <c r="N18" s="29">
        <f t="shared" si="1"/>
        <v>1455</v>
      </c>
      <c r="O18" s="29">
        <f t="shared" si="2"/>
        <v>4120</v>
      </c>
      <c r="P18" s="27">
        <f>O18/36</f>
        <v>114.44444444444444</v>
      </c>
      <c r="Q18" s="26">
        <v>0</v>
      </c>
      <c r="R18" s="26">
        <f>SUM(P18,Q19)</f>
        <v>140.24444444444444</v>
      </c>
    </row>
    <row r="19" spans="1:18" ht="10.5">
      <c r="A19" s="25"/>
      <c r="B19" s="24"/>
      <c r="C19" s="55" t="s">
        <v>0</v>
      </c>
      <c r="D19" s="22">
        <v>60</v>
      </c>
      <c r="E19" s="22">
        <v>185</v>
      </c>
      <c r="F19" s="16">
        <f>E19/12</f>
        <v>15.416666666666666</v>
      </c>
      <c r="G19" s="16">
        <f>F19*1.8</f>
        <v>27.75</v>
      </c>
      <c r="H19" s="16">
        <v>0</v>
      </c>
      <c r="I19" s="47">
        <v>53</v>
      </c>
      <c r="J19" s="47">
        <v>159</v>
      </c>
      <c r="K19" s="21">
        <f>J19/12</f>
        <v>13.25</v>
      </c>
      <c r="L19" s="20">
        <f>K19*1.8</f>
        <v>23.85</v>
      </c>
      <c r="M19" s="19">
        <v>0</v>
      </c>
      <c r="N19" s="22">
        <f t="shared" si="1"/>
        <v>113</v>
      </c>
      <c r="O19" s="46">
        <f t="shared" si="2"/>
        <v>344</v>
      </c>
      <c r="P19" s="17">
        <f>O19/24</f>
        <v>14.333333333333334</v>
      </c>
      <c r="Q19" s="16">
        <f>P19*1.8</f>
        <v>25.8</v>
      </c>
      <c r="R19" s="16">
        <v>0</v>
      </c>
    </row>
    <row r="20" spans="1:18" ht="10.5">
      <c r="A20" s="38" t="s">
        <v>33</v>
      </c>
      <c r="B20" s="37" t="s">
        <v>77</v>
      </c>
      <c r="C20" s="56" t="s">
        <v>1</v>
      </c>
      <c r="D20" s="35">
        <v>9480</v>
      </c>
      <c r="E20" s="35">
        <v>27725</v>
      </c>
      <c r="F20" s="34">
        <f>E20/18</f>
        <v>1540.2777777777778</v>
      </c>
      <c r="G20" s="64">
        <v>0</v>
      </c>
      <c r="H20" s="34">
        <f>SUM(F20,G21)</f>
        <v>1632.677777777778</v>
      </c>
      <c r="I20" s="33">
        <v>8892</v>
      </c>
      <c r="J20" s="33">
        <v>26092</v>
      </c>
      <c r="K20" s="32">
        <f>J20/18</f>
        <v>1449.5555555555557</v>
      </c>
      <c r="L20" s="31">
        <v>0</v>
      </c>
      <c r="M20" s="30">
        <f>SUM(K20,L21)</f>
        <v>1527.1055555555556</v>
      </c>
      <c r="N20" s="29">
        <f t="shared" si="1"/>
        <v>18372</v>
      </c>
      <c r="O20" s="29">
        <f t="shared" si="2"/>
        <v>53817</v>
      </c>
      <c r="P20" s="27">
        <f>O20/36</f>
        <v>1494.9166666666667</v>
      </c>
      <c r="Q20" s="26">
        <v>0</v>
      </c>
      <c r="R20" s="26">
        <f>SUM(P20,Q21)</f>
        <v>1579.8916666666667</v>
      </c>
    </row>
    <row r="21" spans="1:18" ht="10.5">
      <c r="A21" s="25"/>
      <c r="B21" s="24"/>
      <c r="C21" s="55" t="s">
        <v>0</v>
      </c>
      <c r="D21" s="22">
        <v>294</v>
      </c>
      <c r="E21" s="22">
        <v>616</v>
      </c>
      <c r="F21" s="16">
        <f>E21/12</f>
        <v>51.333333333333336</v>
      </c>
      <c r="G21" s="16">
        <f>F21*1.8</f>
        <v>92.4</v>
      </c>
      <c r="H21" s="16">
        <v>0</v>
      </c>
      <c r="I21" s="47">
        <v>203</v>
      </c>
      <c r="J21" s="47">
        <v>517</v>
      </c>
      <c r="K21" s="21">
        <f>J21/12</f>
        <v>43.083333333333336</v>
      </c>
      <c r="L21" s="20">
        <f>K21*1.8</f>
        <v>77.55000000000001</v>
      </c>
      <c r="M21" s="19">
        <v>0</v>
      </c>
      <c r="N21" s="22">
        <f t="shared" si="1"/>
        <v>497</v>
      </c>
      <c r="O21" s="46">
        <f t="shared" si="2"/>
        <v>1133</v>
      </c>
      <c r="P21" s="17">
        <f>O21/24</f>
        <v>47.208333333333336</v>
      </c>
      <c r="Q21" s="16">
        <f>P21*1.8</f>
        <v>84.97500000000001</v>
      </c>
      <c r="R21" s="16">
        <v>0</v>
      </c>
    </row>
    <row r="22" spans="1:18" ht="10.5">
      <c r="A22" s="38" t="s">
        <v>31</v>
      </c>
      <c r="B22" s="37" t="s">
        <v>76</v>
      </c>
      <c r="C22" s="56" t="s">
        <v>1</v>
      </c>
      <c r="D22" s="35">
        <v>1615</v>
      </c>
      <c r="E22" s="35">
        <v>4845</v>
      </c>
      <c r="F22" s="34">
        <f>E22/18</f>
        <v>269.1666666666667</v>
      </c>
      <c r="G22" s="34">
        <v>0</v>
      </c>
      <c r="H22" s="34">
        <f>SUM(F22,G23)</f>
        <v>269.1666666666667</v>
      </c>
      <c r="I22" s="33">
        <v>1514</v>
      </c>
      <c r="J22" s="33">
        <v>4542</v>
      </c>
      <c r="K22" s="32">
        <f>J22/18</f>
        <v>252.33333333333334</v>
      </c>
      <c r="L22" s="31">
        <v>0</v>
      </c>
      <c r="M22" s="30">
        <f>SUM(K22,L23)</f>
        <v>252.33333333333334</v>
      </c>
      <c r="N22" s="29">
        <f t="shared" si="1"/>
        <v>3129</v>
      </c>
      <c r="O22" s="29">
        <f t="shared" si="2"/>
        <v>9387</v>
      </c>
      <c r="P22" s="27">
        <f>O22/36</f>
        <v>260.75</v>
      </c>
      <c r="Q22" s="26">
        <v>0</v>
      </c>
      <c r="R22" s="26">
        <f>SUM(P22,Q23)</f>
        <v>260.75</v>
      </c>
    </row>
    <row r="23" spans="1:18" ht="10.5">
      <c r="A23" s="25"/>
      <c r="B23" s="24"/>
      <c r="C23" s="55" t="s">
        <v>0</v>
      </c>
      <c r="D23" s="22">
        <v>0</v>
      </c>
      <c r="E23" s="22">
        <v>0</v>
      </c>
      <c r="F23" s="16">
        <f>E23/12</f>
        <v>0</v>
      </c>
      <c r="G23" s="16">
        <f>F23*1.8</f>
        <v>0</v>
      </c>
      <c r="H23" s="16">
        <v>0</v>
      </c>
      <c r="I23" s="47">
        <v>0</v>
      </c>
      <c r="J23" s="47">
        <v>0</v>
      </c>
      <c r="K23" s="21">
        <f>J23/12</f>
        <v>0</v>
      </c>
      <c r="L23" s="20">
        <f>K23*1.8</f>
        <v>0</v>
      </c>
      <c r="M23" s="19">
        <v>0</v>
      </c>
      <c r="N23" s="58">
        <f t="shared" si="1"/>
        <v>0</v>
      </c>
      <c r="O23" s="46">
        <f t="shared" si="2"/>
        <v>0</v>
      </c>
      <c r="P23" s="17">
        <f>O23/24</f>
        <v>0</v>
      </c>
      <c r="Q23" s="16">
        <f>P23*1.8</f>
        <v>0</v>
      </c>
      <c r="R23" s="16">
        <v>0</v>
      </c>
    </row>
    <row r="24" spans="1:18" ht="10.5">
      <c r="A24" s="38" t="s">
        <v>29</v>
      </c>
      <c r="B24" s="37" t="s">
        <v>75</v>
      </c>
      <c r="C24" s="56" t="s">
        <v>1</v>
      </c>
      <c r="D24" s="35">
        <v>3195</v>
      </c>
      <c r="E24" s="35">
        <v>9100</v>
      </c>
      <c r="F24" s="34">
        <f>E24/18</f>
        <v>505.55555555555554</v>
      </c>
      <c r="G24" s="34">
        <v>0</v>
      </c>
      <c r="H24" s="34">
        <f>SUM(F24,G25)</f>
        <v>509.15555555555557</v>
      </c>
      <c r="I24" s="33">
        <v>3072</v>
      </c>
      <c r="J24" s="33">
        <v>8642</v>
      </c>
      <c r="K24" s="32">
        <f>J24/18</f>
        <v>480.1111111111111</v>
      </c>
      <c r="L24" s="31">
        <v>0</v>
      </c>
      <c r="M24" s="30">
        <f>SUM(K24,L25)</f>
        <v>491.8111111111111</v>
      </c>
      <c r="N24" s="29">
        <f t="shared" si="1"/>
        <v>6267</v>
      </c>
      <c r="O24" s="29">
        <f t="shared" si="2"/>
        <v>17742</v>
      </c>
      <c r="P24" s="27">
        <f>O24/36</f>
        <v>492.8333333333333</v>
      </c>
      <c r="Q24" s="26">
        <v>0</v>
      </c>
      <c r="R24" s="26">
        <f>SUM(P24,Q25)</f>
        <v>500.4833333333333</v>
      </c>
    </row>
    <row r="25" spans="1:18" ht="10.5">
      <c r="A25" s="25"/>
      <c r="B25" s="24"/>
      <c r="C25" s="55" t="s">
        <v>0</v>
      </c>
      <c r="D25" s="22">
        <v>8</v>
      </c>
      <c r="E25" s="22">
        <v>24</v>
      </c>
      <c r="F25" s="16">
        <f>E25/12</f>
        <v>2</v>
      </c>
      <c r="G25" s="16">
        <f>F25*1.8</f>
        <v>3.6</v>
      </c>
      <c r="H25" s="16">
        <v>0</v>
      </c>
      <c r="I25" s="47">
        <v>26</v>
      </c>
      <c r="J25" s="47">
        <v>78</v>
      </c>
      <c r="K25" s="21">
        <f>J25/12</f>
        <v>6.5</v>
      </c>
      <c r="L25" s="20">
        <f>K25*1.8</f>
        <v>11.700000000000001</v>
      </c>
      <c r="M25" s="19">
        <v>0</v>
      </c>
      <c r="N25" s="22">
        <f t="shared" si="1"/>
        <v>34</v>
      </c>
      <c r="O25" s="46">
        <f t="shared" si="2"/>
        <v>102</v>
      </c>
      <c r="P25" s="17">
        <f>O25/24</f>
        <v>4.25</v>
      </c>
      <c r="Q25" s="16">
        <f>P25*1.8</f>
        <v>7.65</v>
      </c>
      <c r="R25" s="16">
        <v>0</v>
      </c>
    </row>
    <row r="26" spans="1:18" ht="10.5">
      <c r="A26" s="38" t="s">
        <v>27</v>
      </c>
      <c r="B26" s="37" t="s">
        <v>74</v>
      </c>
      <c r="C26" s="56" t="s">
        <v>1</v>
      </c>
      <c r="D26" s="35">
        <v>1132</v>
      </c>
      <c r="E26" s="35">
        <v>3186</v>
      </c>
      <c r="F26" s="34">
        <f>E26/18</f>
        <v>177</v>
      </c>
      <c r="G26" s="34">
        <v>0</v>
      </c>
      <c r="H26" s="34">
        <f>SUM(F26,G27)</f>
        <v>182.4</v>
      </c>
      <c r="I26" s="33">
        <v>794</v>
      </c>
      <c r="J26" s="33">
        <v>2254</v>
      </c>
      <c r="K26" s="32">
        <f>J26/18</f>
        <v>125.22222222222223</v>
      </c>
      <c r="L26" s="31">
        <v>0</v>
      </c>
      <c r="M26" s="30">
        <f>SUM(K26,L27)</f>
        <v>127.92222222222223</v>
      </c>
      <c r="N26" s="29">
        <f t="shared" si="1"/>
        <v>1926</v>
      </c>
      <c r="O26" s="29">
        <f t="shared" si="2"/>
        <v>5440</v>
      </c>
      <c r="P26" s="27">
        <f>O26/36</f>
        <v>151.11111111111111</v>
      </c>
      <c r="Q26" s="26">
        <v>0</v>
      </c>
      <c r="R26" s="26">
        <f>SUM(P26,Q27)</f>
        <v>155.16111111111113</v>
      </c>
    </row>
    <row r="27" spans="1:18" ht="10.5">
      <c r="A27" s="25"/>
      <c r="B27" s="24"/>
      <c r="C27" s="55" t="s">
        <v>0</v>
      </c>
      <c r="D27" s="22">
        <v>12</v>
      </c>
      <c r="E27" s="22">
        <v>36</v>
      </c>
      <c r="F27" s="16">
        <f>E27/12</f>
        <v>3</v>
      </c>
      <c r="G27" s="16">
        <f>F27*1.8</f>
        <v>5.4</v>
      </c>
      <c r="H27" s="16">
        <v>0</v>
      </c>
      <c r="I27" s="47">
        <v>6</v>
      </c>
      <c r="J27" s="47">
        <v>18</v>
      </c>
      <c r="K27" s="21">
        <f>J27/12</f>
        <v>1.5</v>
      </c>
      <c r="L27" s="20">
        <f>K27*1.8</f>
        <v>2.7</v>
      </c>
      <c r="M27" s="19">
        <v>0</v>
      </c>
      <c r="N27" s="22">
        <f t="shared" si="1"/>
        <v>18</v>
      </c>
      <c r="O27" s="46">
        <f t="shared" si="2"/>
        <v>54</v>
      </c>
      <c r="P27" s="17">
        <f>O27/24</f>
        <v>2.25</v>
      </c>
      <c r="Q27" s="16">
        <f>P27*1.8</f>
        <v>4.05</v>
      </c>
      <c r="R27" s="16">
        <v>0</v>
      </c>
    </row>
    <row r="28" spans="1:18" ht="10.5">
      <c r="A28" s="38" t="s">
        <v>25</v>
      </c>
      <c r="B28" s="37" t="s">
        <v>73</v>
      </c>
      <c r="C28" s="56" t="s">
        <v>1</v>
      </c>
      <c r="D28" s="35">
        <v>2376</v>
      </c>
      <c r="E28" s="35">
        <v>4980</v>
      </c>
      <c r="F28" s="34">
        <f>E28/18</f>
        <v>276.6666666666667</v>
      </c>
      <c r="G28" s="34">
        <v>0</v>
      </c>
      <c r="H28" s="34">
        <f>SUM(F28,G29)</f>
        <v>276.6666666666667</v>
      </c>
      <c r="I28" s="33">
        <v>2204</v>
      </c>
      <c r="J28" s="33">
        <v>4785</v>
      </c>
      <c r="K28" s="32">
        <f>J28/18</f>
        <v>265.8333333333333</v>
      </c>
      <c r="L28" s="31">
        <v>0</v>
      </c>
      <c r="M28" s="30">
        <f>SUM(K28,L29)</f>
        <v>265.8333333333333</v>
      </c>
      <c r="N28" s="29">
        <f t="shared" si="1"/>
        <v>4580</v>
      </c>
      <c r="O28" s="29">
        <f t="shared" si="2"/>
        <v>9765</v>
      </c>
      <c r="P28" s="27">
        <f>O28/36</f>
        <v>271.25</v>
      </c>
      <c r="Q28" s="26">
        <v>0</v>
      </c>
      <c r="R28" s="26">
        <f>SUM(P28,Q29)</f>
        <v>271.25</v>
      </c>
    </row>
    <row r="29" spans="1:18" ht="10.5">
      <c r="A29" s="25"/>
      <c r="B29" s="24"/>
      <c r="C29" s="55" t="s">
        <v>0</v>
      </c>
      <c r="D29" s="22">
        <v>0</v>
      </c>
      <c r="E29" s="22">
        <v>0</v>
      </c>
      <c r="F29" s="16">
        <f>E29/12</f>
        <v>0</v>
      </c>
      <c r="G29" s="16">
        <f>F29*1.8</f>
        <v>0</v>
      </c>
      <c r="H29" s="16">
        <v>0</v>
      </c>
      <c r="I29" s="47">
        <v>0</v>
      </c>
      <c r="J29" s="47">
        <v>0</v>
      </c>
      <c r="K29" s="21">
        <f>J29/12</f>
        <v>0</v>
      </c>
      <c r="L29" s="20">
        <f>K29*1.8</f>
        <v>0</v>
      </c>
      <c r="M29" s="19">
        <v>0</v>
      </c>
      <c r="N29" s="58">
        <f t="shared" si="1"/>
        <v>0</v>
      </c>
      <c r="O29" s="46">
        <f t="shared" si="2"/>
        <v>0</v>
      </c>
      <c r="P29" s="17">
        <f>O29/24</f>
        <v>0</v>
      </c>
      <c r="Q29" s="16">
        <f>P29*1.8</f>
        <v>0</v>
      </c>
      <c r="R29" s="16">
        <v>0</v>
      </c>
    </row>
    <row r="30" spans="1:18" ht="10.5">
      <c r="A30" s="38" t="s">
        <v>55</v>
      </c>
      <c r="B30" s="37" t="s">
        <v>72</v>
      </c>
      <c r="C30" s="56" t="s">
        <v>1</v>
      </c>
      <c r="D30" s="35">
        <v>906</v>
      </c>
      <c r="E30" s="35">
        <v>2703</v>
      </c>
      <c r="F30" s="34">
        <f>E30/18</f>
        <v>150.16666666666666</v>
      </c>
      <c r="G30" s="34">
        <v>0</v>
      </c>
      <c r="H30" s="34">
        <f>SUM(F30,G31)</f>
        <v>150.16666666666666</v>
      </c>
      <c r="I30" s="33">
        <v>905</v>
      </c>
      <c r="J30" s="33">
        <v>2715</v>
      </c>
      <c r="K30" s="32">
        <f>J30/18</f>
        <v>150.83333333333334</v>
      </c>
      <c r="L30" s="31">
        <v>0</v>
      </c>
      <c r="M30" s="30">
        <f>SUM(K30,L31)</f>
        <v>150.83333333333334</v>
      </c>
      <c r="N30" s="29">
        <f t="shared" si="1"/>
        <v>1811</v>
      </c>
      <c r="O30" s="29">
        <f t="shared" si="2"/>
        <v>5418</v>
      </c>
      <c r="P30" s="27">
        <f>O30/36</f>
        <v>150.5</v>
      </c>
      <c r="Q30" s="26">
        <v>0</v>
      </c>
      <c r="R30" s="26">
        <f>SUM(P30,Q31)</f>
        <v>150.5</v>
      </c>
    </row>
    <row r="31" spans="1:18" ht="10.5">
      <c r="A31" s="25"/>
      <c r="B31" s="24"/>
      <c r="C31" s="55" t="s">
        <v>0</v>
      </c>
      <c r="D31" s="22">
        <v>0</v>
      </c>
      <c r="E31" s="22">
        <v>0</v>
      </c>
      <c r="F31" s="16">
        <f>E31/12</f>
        <v>0</v>
      </c>
      <c r="G31" s="16">
        <f>F31*1.8</f>
        <v>0</v>
      </c>
      <c r="H31" s="16">
        <v>0</v>
      </c>
      <c r="I31" s="47">
        <v>0</v>
      </c>
      <c r="J31" s="47">
        <v>0</v>
      </c>
      <c r="K31" s="21">
        <f>J31/12</f>
        <v>0</v>
      </c>
      <c r="L31" s="20">
        <f>K31*1.8</f>
        <v>0</v>
      </c>
      <c r="M31" s="19">
        <v>0</v>
      </c>
      <c r="N31" s="58">
        <f t="shared" si="1"/>
        <v>0</v>
      </c>
      <c r="O31" s="46">
        <f t="shared" si="2"/>
        <v>0</v>
      </c>
      <c r="P31" s="17">
        <f>O31/24</f>
        <v>0</v>
      </c>
      <c r="Q31" s="16">
        <f>P31*1.8</f>
        <v>0</v>
      </c>
      <c r="R31" s="16">
        <v>0</v>
      </c>
    </row>
    <row r="32" spans="1:18" ht="10.5">
      <c r="A32" s="38" t="s">
        <v>27</v>
      </c>
      <c r="B32" s="37" t="s">
        <v>71</v>
      </c>
      <c r="C32" s="56" t="s">
        <v>1</v>
      </c>
      <c r="D32" s="35">
        <v>891</v>
      </c>
      <c r="E32" s="35">
        <v>1945</v>
      </c>
      <c r="F32" s="34">
        <f>E32/18</f>
        <v>108.05555555555556</v>
      </c>
      <c r="G32" s="34">
        <v>0</v>
      </c>
      <c r="H32" s="34">
        <f>SUM(F32,G33)</f>
        <v>108.05555555555556</v>
      </c>
      <c r="I32" s="33">
        <v>0</v>
      </c>
      <c r="J32" s="33">
        <v>0</v>
      </c>
      <c r="K32" s="32">
        <f>J32/18</f>
        <v>0</v>
      </c>
      <c r="L32" s="31">
        <v>0</v>
      </c>
      <c r="M32" s="30">
        <f>SUM(K32,L33)</f>
        <v>0</v>
      </c>
      <c r="N32" s="29">
        <f t="shared" si="1"/>
        <v>891</v>
      </c>
      <c r="O32" s="29">
        <f t="shared" si="2"/>
        <v>1945</v>
      </c>
      <c r="P32" s="27">
        <f>O32/36</f>
        <v>54.02777777777778</v>
      </c>
      <c r="Q32" s="26">
        <v>0</v>
      </c>
      <c r="R32" s="26">
        <f>SUM(P32,Q33)</f>
        <v>54.02777777777778</v>
      </c>
    </row>
    <row r="33" spans="1:18" ht="10.5">
      <c r="A33" s="25"/>
      <c r="B33" s="24"/>
      <c r="C33" s="55" t="s">
        <v>0</v>
      </c>
      <c r="D33" s="22">
        <v>0</v>
      </c>
      <c r="E33" s="22">
        <v>0</v>
      </c>
      <c r="F33" s="16">
        <f>E33/12</f>
        <v>0</v>
      </c>
      <c r="G33" s="16">
        <f>F33*1.8</f>
        <v>0</v>
      </c>
      <c r="H33" s="16">
        <v>0</v>
      </c>
      <c r="I33" s="47">
        <v>0</v>
      </c>
      <c r="J33" s="47">
        <v>0</v>
      </c>
      <c r="K33" s="21">
        <f>J33/12</f>
        <v>0</v>
      </c>
      <c r="L33" s="20">
        <f>K33*1.8</f>
        <v>0</v>
      </c>
      <c r="M33" s="19">
        <v>0</v>
      </c>
      <c r="N33" s="58">
        <f t="shared" si="1"/>
        <v>0</v>
      </c>
      <c r="O33" s="46">
        <f t="shared" si="2"/>
        <v>0</v>
      </c>
      <c r="P33" s="17">
        <f>O33/24</f>
        <v>0</v>
      </c>
      <c r="Q33" s="16">
        <f>P33*1.8</f>
        <v>0</v>
      </c>
      <c r="R33" s="16">
        <v>0</v>
      </c>
    </row>
    <row r="34" spans="1:18" ht="10.5">
      <c r="A34" s="38" t="s">
        <v>6</v>
      </c>
      <c r="B34" s="60" t="s">
        <v>70</v>
      </c>
      <c r="C34" s="56" t="s">
        <v>1</v>
      </c>
      <c r="D34" s="35">
        <v>109</v>
      </c>
      <c r="E34" s="35">
        <v>327</v>
      </c>
      <c r="F34" s="34">
        <f>E34/18</f>
        <v>18.166666666666668</v>
      </c>
      <c r="G34" s="34">
        <v>0</v>
      </c>
      <c r="H34" s="34">
        <f>SUM(F34,G35)</f>
        <v>18.166666666666668</v>
      </c>
      <c r="I34" s="33">
        <v>560</v>
      </c>
      <c r="J34" s="33">
        <v>1283</v>
      </c>
      <c r="K34" s="32">
        <f>J34/18</f>
        <v>71.27777777777777</v>
      </c>
      <c r="L34" s="31">
        <v>0</v>
      </c>
      <c r="M34" s="30">
        <f>SUM(K34,L35)</f>
        <v>71.27777777777777</v>
      </c>
      <c r="N34" s="29">
        <f t="shared" si="1"/>
        <v>669</v>
      </c>
      <c r="O34" s="29">
        <f t="shared" si="2"/>
        <v>1610</v>
      </c>
      <c r="P34" s="27">
        <f>O34/36</f>
        <v>44.72222222222222</v>
      </c>
      <c r="Q34" s="26">
        <v>0</v>
      </c>
      <c r="R34" s="26">
        <f>SUM(P34,Q35)</f>
        <v>44.72222222222222</v>
      </c>
    </row>
    <row r="35" spans="1:18" ht="10.5">
      <c r="A35" s="25"/>
      <c r="B35" s="61"/>
      <c r="C35" s="55" t="s">
        <v>0</v>
      </c>
      <c r="D35" s="22">
        <v>0</v>
      </c>
      <c r="E35" s="22">
        <v>0</v>
      </c>
      <c r="F35" s="16">
        <f>E35/12</f>
        <v>0</v>
      </c>
      <c r="G35" s="16">
        <f>F35*1.8</f>
        <v>0</v>
      </c>
      <c r="H35" s="16">
        <v>0</v>
      </c>
      <c r="I35" s="47">
        <v>0</v>
      </c>
      <c r="J35" s="47">
        <v>0</v>
      </c>
      <c r="K35" s="21">
        <f>J35/12</f>
        <v>0</v>
      </c>
      <c r="L35" s="20">
        <f>K35*1.8</f>
        <v>0</v>
      </c>
      <c r="M35" s="19">
        <v>0</v>
      </c>
      <c r="N35" s="58">
        <f t="shared" si="1"/>
        <v>0</v>
      </c>
      <c r="O35" s="46">
        <f t="shared" si="2"/>
        <v>0</v>
      </c>
      <c r="P35" s="17">
        <f>O35/24</f>
        <v>0</v>
      </c>
      <c r="Q35" s="16">
        <f>P35*1.8</f>
        <v>0</v>
      </c>
      <c r="R35" s="16">
        <v>0</v>
      </c>
    </row>
    <row r="36" spans="1:18" ht="10.5">
      <c r="A36" s="38" t="s">
        <v>53</v>
      </c>
      <c r="B36" s="37" t="s">
        <v>69</v>
      </c>
      <c r="C36" s="56" t="s">
        <v>1</v>
      </c>
      <c r="D36" s="35">
        <v>1422</v>
      </c>
      <c r="E36" s="35">
        <v>4131</v>
      </c>
      <c r="F36" s="34">
        <f>E36/18</f>
        <v>229.5</v>
      </c>
      <c r="G36" s="34">
        <v>0</v>
      </c>
      <c r="H36" s="34">
        <f>SUM(F36,G37)</f>
        <v>229.5</v>
      </c>
      <c r="I36" s="33">
        <v>1924</v>
      </c>
      <c r="J36" s="33">
        <v>5792</v>
      </c>
      <c r="K36" s="32">
        <f>J36/18</f>
        <v>321.77777777777777</v>
      </c>
      <c r="L36" s="31">
        <v>0</v>
      </c>
      <c r="M36" s="30">
        <f>SUM(K36,L37)</f>
        <v>321.77777777777777</v>
      </c>
      <c r="N36" s="29">
        <f t="shared" si="1"/>
        <v>3346</v>
      </c>
      <c r="O36" s="29">
        <f t="shared" si="2"/>
        <v>9923</v>
      </c>
      <c r="P36" s="27">
        <f>O36/36</f>
        <v>275.6388888888889</v>
      </c>
      <c r="Q36" s="26">
        <v>0</v>
      </c>
      <c r="R36" s="26">
        <f>SUM(P36,Q37)</f>
        <v>275.6388888888889</v>
      </c>
    </row>
    <row r="37" spans="1:18" ht="10.5">
      <c r="A37" s="25"/>
      <c r="B37" s="24"/>
      <c r="C37" s="55" t="s">
        <v>0</v>
      </c>
      <c r="D37" s="22">
        <v>0</v>
      </c>
      <c r="E37" s="22">
        <v>0</v>
      </c>
      <c r="F37" s="16">
        <f>E37/12</f>
        <v>0</v>
      </c>
      <c r="G37" s="16">
        <f>F37*1.8</f>
        <v>0</v>
      </c>
      <c r="H37" s="16">
        <v>0</v>
      </c>
      <c r="I37" s="47">
        <v>0</v>
      </c>
      <c r="J37" s="47">
        <v>0</v>
      </c>
      <c r="K37" s="21">
        <f>J37/12</f>
        <v>0</v>
      </c>
      <c r="L37" s="20">
        <f>K37*1.8</f>
        <v>0</v>
      </c>
      <c r="M37" s="19">
        <v>0</v>
      </c>
      <c r="N37" s="58">
        <f t="shared" si="1"/>
        <v>0</v>
      </c>
      <c r="O37" s="46">
        <f t="shared" si="2"/>
        <v>0</v>
      </c>
      <c r="P37" s="17">
        <f>O37/24</f>
        <v>0</v>
      </c>
      <c r="Q37" s="16">
        <f>P37*1.8</f>
        <v>0</v>
      </c>
      <c r="R37" s="16">
        <v>0</v>
      </c>
    </row>
    <row r="38" spans="1:18" ht="10.5">
      <c r="A38" s="215" t="s">
        <v>3</v>
      </c>
      <c r="B38" s="215" t="s">
        <v>3</v>
      </c>
      <c r="C38" s="54" t="s">
        <v>1</v>
      </c>
      <c r="D38" s="13">
        <f>SUM(D12,D14,D16,D18,D20,D22,D24,D26,D28,D30,D32,D34,D36)</f>
        <v>25424</v>
      </c>
      <c r="E38" s="13">
        <f>SUM(E12,E14,E16,E18,E20,E22,E24,E26,E28,E30,E32,E34,E36)</f>
        <v>69741</v>
      </c>
      <c r="F38" s="63">
        <f>E38/18</f>
        <v>3874.5</v>
      </c>
      <c r="G38" s="13">
        <f>SUM(G12,G14,G16,G18,G20,G22,G24,G26,G28,G30,G32,G34,G36)</f>
        <v>0</v>
      </c>
      <c r="H38" s="8">
        <f>SUM(F38,G39)</f>
        <v>4003.65</v>
      </c>
      <c r="I38" s="13">
        <f>SUM(I12,I14,I16,I18,I20,I22,I24,I26,I28,I30,I32,I34,I36)</f>
        <v>24847</v>
      </c>
      <c r="J38" s="13">
        <f>SUM(J12,J14,J16,J18,J20,J22,J24,J26,J28,J30,J32,J34,J36)</f>
        <v>68839</v>
      </c>
      <c r="K38" s="8">
        <f>J38/18</f>
        <v>3824.3888888888887</v>
      </c>
      <c r="L38" s="8">
        <v>0</v>
      </c>
      <c r="M38" s="8">
        <f>SUM(K38,L39)</f>
        <v>3966.7388888888886</v>
      </c>
      <c r="N38" s="9">
        <f t="shared" si="1"/>
        <v>50271</v>
      </c>
      <c r="O38" s="9">
        <f t="shared" si="2"/>
        <v>138580</v>
      </c>
      <c r="P38" s="8">
        <f>O38/36</f>
        <v>3849.4444444444443</v>
      </c>
      <c r="Q38" s="8">
        <v>0</v>
      </c>
      <c r="R38" s="8">
        <f>SUM(P38,Q39)</f>
        <v>3985.1944444444443</v>
      </c>
    </row>
    <row r="39" spans="1:18" ht="10.5">
      <c r="A39" s="215"/>
      <c r="B39" s="215"/>
      <c r="C39" s="54" t="s">
        <v>0</v>
      </c>
      <c r="D39" s="13">
        <f>SUM(D13,D15,D17,D19,D21,D23,D25,D27,D29,D31,D33,D35,D37)</f>
        <v>374</v>
      </c>
      <c r="E39" s="13">
        <f>SUM(E13,E15,E17,E19,E21,E23,E25,E27,E29,E31,E33,E35,E37)</f>
        <v>861</v>
      </c>
      <c r="F39" s="63">
        <f>E39/12</f>
        <v>71.75</v>
      </c>
      <c r="G39" s="63">
        <f>F39*1.8</f>
        <v>129.15</v>
      </c>
      <c r="H39" s="11"/>
      <c r="I39" s="13">
        <f>SUM(I13,I15,I17,I19,I21,I23,I25,I27,I29,I31,I33,I35,I37)</f>
        <v>309</v>
      </c>
      <c r="J39" s="13">
        <f>SUM(J13,J15,J17,J19,J21,J23,J25,J27,J29,J31,J33,J35,J37)</f>
        <v>949</v>
      </c>
      <c r="K39" s="8">
        <f>J39/12</f>
        <v>79.08333333333333</v>
      </c>
      <c r="L39" s="8">
        <f>K39*1.8</f>
        <v>142.35</v>
      </c>
      <c r="M39" s="8">
        <v>0</v>
      </c>
      <c r="N39" s="9">
        <f t="shared" si="1"/>
        <v>683</v>
      </c>
      <c r="O39" s="9">
        <f t="shared" si="2"/>
        <v>1810</v>
      </c>
      <c r="P39" s="8">
        <f>O39/24</f>
        <v>75.41666666666667</v>
      </c>
      <c r="Q39" s="8">
        <f>P39*1.8</f>
        <v>135.75</v>
      </c>
      <c r="R39" s="8">
        <v>0</v>
      </c>
    </row>
    <row r="40" spans="1:18" ht="10.5">
      <c r="A40" s="43" t="s">
        <v>68</v>
      </c>
      <c r="B40" s="42"/>
      <c r="C40" s="36"/>
      <c r="D40" s="35"/>
      <c r="E40" s="35"/>
      <c r="F40" s="34"/>
      <c r="G40" s="34"/>
      <c r="H40" s="34"/>
      <c r="I40" s="33"/>
      <c r="J40" s="33"/>
      <c r="K40" s="32"/>
      <c r="L40" s="41"/>
      <c r="M40" s="40"/>
      <c r="N40" s="29">
        <f t="shared" si="1"/>
        <v>0</v>
      </c>
      <c r="O40" s="28"/>
      <c r="P40" s="39"/>
      <c r="Q40" s="26"/>
      <c r="R40" s="26"/>
    </row>
    <row r="41" spans="1:18" ht="10.5">
      <c r="A41" s="38" t="s">
        <v>10</v>
      </c>
      <c r="B41" s="37" t="s">
        <v>67</v>
      </c>
      <c r="C41" s="56" t="s">
        <v>1</v>
      </c>
      <c r="D41" s="35">
        <v>733</v>
      </c>
      <c r="E41" s="35">
        <v>1927</v>
      </c>
      <c r="F41" s="34">
        <f>E41/18</f>
        <v>107.05555555555556</v>
      </c>
      <c r="G41" s="34">
        <v>0</v>
      </c>
      <c r="H41" s="34">
        <f>SUM(F41,G42)</f>
        <v>107.05555555555556</v>
      </c>
      <c r="I41" s="33">
        <v>866</v>
      </c>
      <c r="J41" s="33">
        <v>2218</v>
      </c>
      <c r="K41" s="32">
        <f>J41/18</f>
        <v>123.22222222222223</v>
      </c>
      <c r="L41" s="31">
        <v>0</v>
      </c>
      <c r="M41" s="30">
        <f>SUM(K41,L42)</f>
        <v>123.22222222222223</v>
      </c>
      <c r="N41" s="29">
        <f t="shared" si="1"/>
        <v>1599</v>
      </c>
      <c r="O41" s="28">
        <f aca="true" t="shared" si="3" ref="O41:O46">SUM(E41,J41)</f>
        <v>4145</v>
      </c>
      <c r="P41" s="27">
        <f>O41/36</f>
        <v>115.13888888888889</v>
      </c>
      <c r="Q41" s="26">
        <v>0</v>
      </c>
      <c r="R41" s="26">
        <f>SUM(P41,Q42)</f>
        <v>115.13888888888889</v>
      </c>
    </row>
    <row r="42" spans="1:18" ht="10.5">
      <c r="A42" s="25"/>
      <c r="B42" s="24"/>
      <c r="C42" s="55" t="s">
        <v>0</v>
      </c>
      <c r="D42" s="22">
        <v>0</v>
      </c>
      <c r="E42" s="22">
        <v>0</v>
      </c>
      <c r="F42" s="16">
        <f>E42/12</f>
        <v>0</v>
      </c>
      <c r="G42" s="16">
        <f>F42*1.8</f>
        <v>0</v>
      </c>
      <c r="H42" s="16">
        <v>0</v>
      </c>
      <c r="I42" s="47">
        <v>0</v>
      </c>
      <c r="J42" s="47">
        <v>0</v>
      </c>
      <c r="K42" s="21">
        <f>J42/12</f>
        <v>0</v>
      </c>
      <c r="L42" s="20">
        <f>K42*1.8</f>
        <v>0</v>
      </c>
      <c r="M42" s="19">
        <v>0</v>
      </c>
      <c r="N42" s="58">
        <f t="shared" si="1"/>
        <v>0</v>
      </c>
      <c r="O42" s="46">
        <f t="shared" si="3"/>
        <v>0</v>
      </c>
      <c r="P42" s="17">
        <f>O42/24</f>
        <v>0</v>
      </c>
      <c r="Q42" s="16">
        <f>P42*1.8</f>
        <v>0</v>
      </c>
      <c r="R42" s="16">
        <v>0</v>
      </c>
    </row>
    <row r="43" spans="1:18" ht="9.75" customHeight="1">
      <c r="A43" s="38" t="s">
        <v>8</v>
      </c>
      <c r="B43" s="37" t="s">
        <v>66</v>
      </c>
      <c r="C43" s="56" t="s">
        <v>1</v>
      </c>
      <c r="D43" s="35">
        <v>2739</v>
      </c>
      <c r="E43" s="35">
        <v>8217</v>
      </c>
      <c r="F43" s="34">
        <f>E43/18</f>
        <v>456.5</v>
      </c>
      <c r="G43" s="34">
        <v>0</v>
      </c>
      <c r="H43" s="34">
        <f>SUM(F43,G44)</f>
        <v>456.5</v>
      </c>
      <c r="I43" s="33">
        <v>3282</v>
      </c>
      <c r="J43" s="33">
        <v>9846</v>
      </c>
      <c r="K43" s="32">
        <f>J43/18</f>
        <v>547</v>
      </c>
      <c r="L43" s="31">
        <v>0</v>
      </c>
      <c r="M43" s="30">
        <f>SUM(K43,L44)</f>
        <v>547</v>
      </c>
      <c r="N43" s="29">
        <f t="shared" si="1"/>
        <v>6021</v>
      </c>
      <c r="O43" s="28">
        <f t="shared" si="3"/>
        <v>18063</v>
      </c>
      <c r="P43" s="27">
        <f>O43/36</f>
        <v>501.75</v>
      </c>
      <c r="Q43" s="26">
        <v>0</v>
      </c>
      <c r="R43" s="26">
        <f>SUM(P43,Q44)</f>
        <v>501.75</v>
      </c>
    </row>
    <row r="44" spans="1:18" ht="9.75" customHeight="1">
      <c r="A44" s="25"/>
      <c r="B44" s="24"/>
      <c r="C44" s="55"/>
      <c r="D44" s="22">
        <v>0</v>
      </c>
      <c r="E44" s="22">
        <v>0</v>
      </c>
      <c r="F44" s="16">
        <f>E44/12</f>
        <v>0</v>
      </c>
      <c r="G44" s="16">
        <f>F44*1.8</f>
        <v>0</v>
      </c>
      <c r="H44" s="16">
        <v>0</v>
      </c>
      <c r="I44" s="47">
        <v>0</v>
      </c>
      <c r="J44" s="47">
        <v>0</v>
      </c>
      <c r="K44" s="21">
        <f>J44/12</f>
        <v>0</v>
      </c>
      <c r="L44" s="20">
        <f>K44*1.8</f>
        <v>0</v>
      </c>
      <c r="M44" s="19">
        <v>0</v>
      </c>
      <c r="N44" s="58">
        <f t="shared" si="1"/>
        <v>0</v>
      </c>
      <c r="O44" s="46">
        <f t="shared" si="3"/>
        <v>0</v>
      </c>
      <c r="P44" s="17">
        <f>O44/24</f>
        <v>0</v>
      </c>
      <c r="Q44" s="16">
        <f>P44*1.8</f>
        <v>0</v>
      </c>
      <c r="R44" s="16">
        <v>0</v>
      </c>
    </row>
    <row r="45" spans="1:18" ht="9.75" customHeight="1">
      <c r="A45" s="215" t="s">
        <v>3</v>
      </c>
      <c r="B45" s="215" t="s">
        <v>3</v>
      </c>
      <c r="C45" s="54" t="s">
        <v>1</v>
      </c>
      <c r="D45" s="13">
        <f>SUM(D41,D43)</f>
        <v>3472</v>
      </c>
      <c r="E45" s="13">
        <f>SUM(E41,E43)</f>
        <v>10144</v>
      </c>
      <c r="F45" s="63">
        <f>E45/18</f>
        <v>563.5555555555555</v>
      </c>
      <c r="G45" s="13">
        <f>SUM(G41:G44)</f>
        <v>0</v>
      </c>
      <c r="H45" s="63">
        <f>SUM(F45,G46)</f>
        <v>563.5555555555555</v>
      </c>
      <c r="I45" s="13">
        <f>SUM(I41,I43)</f>
        <v>4148</v>
      </c>
      <c r="J45" s="13">
        <f>SUM(J41,J43)</f>
        <v>12064</v>
      </c>
      <c r="K45" s="8">
        <f>J45/18</f>
        <v>670.2222222222222</v>
      </c>
      <c r="L45" s="8">
        <v>0</v>
      </c>
      <c r="M45" s="8">
        <f>SUM(K45,L46)</f>
        <v>670.2222222222222</v>
      </c>
      <c r="N45" s="9">
        <f t="shared" si="1"/>
        <v>7620</v>
      </c>
      <c r="O45" s="9">
        <f t="shared" si="3"/>
        <v>22208</v>
      </c>
      <c r="P45" s="8">
        <f>O45/36</f>
        <v>616.8888888888889</v>
      </c>
      <c r="Q45" s="8">
        <v>0</v>
      </c>
      <c r="R45" s="8">
        <f>SUM(P45,Q46)</f>
        <v>616.8888888888889</v>
      </c>
    </row>
    <row r="46" spans="1:18" ht="9.75" customHeight="1">
      <c r="A46" s="215"/>
      <c r="B46" s="215"/>
      <c r="C46" s="54" t="s">
        <v>0</v>
      </c>
      <c r="D46" s="13">
        <f>SUM(D42,D44)</f>
        <v>0</v>
      </c>
      <c r="E46" s="13">
        <f>SUM(E42,E44)</f>
        <v>0</v>
      </c>
      <c r="F46" s="63">
        <f>E46/12</f>
        <v>0</v>
      </c>
      <c r="G46" s="13">
        <f>F46*1.8</f>
        <v>0</v>
      </c>
      <c r="H46" s="13">
        <v>0</v>
      </c>
      <c r="I46" s="13">
        <f>SUM(I42,I44)</f>
        <v>0</v>
      </c>
      <c r="J46" s="13">
        <f>SUM(J42,J44)</f>
        <v>0</v>
      </c>
      <c r="K46" s="8">
        <f>J46/12</f>
        <v>0</v>
      </c>
      <c r="L46" s="8">
        <f>K46*1.8</f>
        <v>0</v>
      </c>
      <c r="M46" s="8">
        <v>0</v>
      </c>
      <c r="N46" s="9">
        <f t="shared" si="1"/>
        <v>0</v>
      </c>
      <c r="O46" s="9">
        <f t="shared" si="3"/>
        <v>0</v>
      </c>
      <c r="P46" s="8">
        <f>O46/24</f>
        <v>0</v>
      </c>
      <c r="Q46" s="8">
        <f>P46*1.8</f>
        <v>0</v>
      </c>
      <c r="R46" s="8">
        <v>0</v>
      </c>
    </row>
    <row r="47" spans="1:18" ht="9.75" customHeight="1">
      <c r="A47" s="43" t="s">
        <v>65</v>
      </c>
      <c r="B47" s="42"/>
      <c r="C47" s="36"/>
      <c r="D47" s="35"/>
      <c r="E47" s="35"/>
      <c r="F47" s="34"/>
      <c r="G47" s="34"/>
      <c r="H47" s="34"/>
      <c r="I47" s="33"/>
      <c r="J47" s="33"/>
      <c r="K47" s="32"/>
      <c r="L47" s="41"/>
      <c r="M47" s="40"/>
      <c r="N47" s="29"/>
      <c r="O47" s="28"/>
      <c r="P47" s="39"/>
      <c r="Q47" s="26"/>
      <c r="R47" s="26"/>
    </row>
    <row r="48" spans="1:18" ht="9.75" customHeight="1">
      <c r="A48" s="38" t="s">
        <v>10</v>
      </c>
      <c r="B48" s="37" t="s">
        <v>64</v>
      </c>
      <c r="C48" s="56" t="s">
        <v>1</v>
      </c>
      <c r="D48" s="35">
        <v>4501</v>
      </c>
      <c r="E48" s="35">
        <v>11871</v>
      </c>
      <c r="F48" s="34">
        <f>E48/18</f>
        <v>659.5</v>
      </c>
      <c r="G48" s="34">
        <v>0</v>
      </c>
      <c r="H48" s="34">
        <f>SUM(F48,G49)</f>
        <v>674.3333333333334</v>
      </c>
      <c r="I48" s="33">
        <v>4855</v>
      </c>
      <c r="J48" s="33">
        <v>11212</v>
      </c>
      <c r="K48" s="32">
        <f>J48/18</f>
        <v>622.8888888888889</v>
      </c>
      <c r="L48" s="31">
        <v>0</v>
      </c>
      <c r="M48" s="30">
        <f>SUM(K48,L49)</f>
        <v>649.0555555555555</v>
      </c>
      <c r="N48" s="29">
        <f aca="true" t="shared" si="4" ref="N48:N66">SUM(D48,I48)</f>
        <v>9356</v>
      </c>
      <c r="O48" s="28">
        <f aca="true" t="shared" si="5" ref="O48:O66">SUM(E48,J48)</f>
        <v>23083</v>
      </c>
      <c r="P48" s="27">
        <f>O48/36</f>
        <v>641.1944444444445</v>
      </c>
      <c r="Q48" s="26">
        <v>0</v>
      </c>
      <c r="R48" s="26">
        <f>SUM(P48,Q49)</f>
        <v>661.6944444444445</v>
      </c>
    </row>
    <row r="49" spans="1:18" ht="9.75" customHeight="1">
      <c r="A49" s="25"/>
      <c r="B49" s="24"/>
      <c r="C49" s="55" t="s">
        <v>0</v>
      </c>
      <c r="D49" s="22">
        <v>33</v>
      </c>
      <c r="E49" s="22">
        <v>89</v>
      </c>
      <c r="F49" s="16">
        <f>E49/12</f>
        <v>7.416666666666667</v>
      </c>
      <c r="G49" s="16">
        <f>F49*2</f>
        <v>14.833333333333334</v>
      </c>
      <c r="H49" s="16">
        <v>0</v>
      </c>
      <c r="I49" s="47">
        <v>27</v>
      </c>
      <c r="J49" s="47">
        <v>157</v>
      </c>
      <c r="K49" s="21">
        <f>J49/12</f>
        <v>13.083333333333334</v>
      </c>
      <c r="L49" s="20">
        <f>K49*2</f>
        <v>26.166666666666668</v>
      </c>
      <c r="M49" s="19">
        <v>0</v>
      </c>
      <c r="N49" s="22">
        <f t="shared" si="4"/>
        <v>60</v>
      </c>
      <c r="O49" s="46">
        <f t="shared" si="5"/>
        <v>246</v>
      </c>
      <c r="P49" s="17">
        <f>O49/24</f>
        <v>10.25</v>
      </c>
      <c r="Q49" s="16">
        <f>P49*2</f>
        <v>20.5</v>
      </c>
      <c r="R49" s="16">
        <v>0</v>
      </c>
    </row>
    <row r="50" spans="1:18" ht="9.75" customHeight="1">
      <c r="A50" s="38" t="s">
        <v>8</v>
      </c>
      <c r="B50" s="37" t="s">
        <v>63</v>
      </c>
      <c r="C50" s="56" t="s">
        <v>1</v>
      </c>
      <c r="D50" s="35">
        <v>3842</v>
      </c>
      <c r="E50" s="35">
        <v>8326</v>
      </c>
      <c r="F50" s="34">
        <f>E50/18</f>
        <v>462.55555555555554</v>
      </c>
      <c r="G50" s="34">
        <v>0</v>
      </c>
      <c r="H50" s="34">
        <f>SUM(F50,G51)</f>
        <v>507.88888888888886</v>
      </c>
      <c r="I50" s="33">
        <v>2657</v>
      </c>
      <c r="J50" s="33">
        <v>5203</v>
      </c>
      <c r="K50" s="32">
        <f>J50/18</f>
        <v>289.05555555555554</v>
      </c>
      <c r="L50" s="31">
        <v>0</v>
      </c>
      <c r="M50" s="30">
        <f>SUM(K50,L51)</f>
        <v>306.22222222222223</v>
      </c>
      <c r="N50" s="29">
        <f t="shared" si="4"/>
        <v>6499</v>
      </c>
      <c r="O50" s="28">
        <f t="shared" si="5"/>
        <v>13529</v>
      </c>
      <c r="P50" s="27">
        <f>O50/36</f>
        <v>375.80555555555554</v>
      </c>
      <c r="Q50" s="26">
        <v>0</v>
      </c>
      <c r="R50" s="26">
        <f>SUM(P50,Q51)</f>
        <v>407.05555555555554</v>
      </c>
    </row>
    <row r="51" spans="1:18" ht="9.75" customHeight="1">
      <c r="A51" s="25"/>
      <c r="B51" s="24"/>
      <c r="C51" s="55" t="s">
        <v>0</v>
      </c>
      <c r="D51" s="22">
        <v>74</v>
      </c>
      <c r="E51" s="22">
        <v>272</v>
      </c>
      <c r="F51" s="16">
        <f>E51/12</f>
        <v>22.666666666666668</v>
      </c>
      <c r="G51" s="16">
        <f>F51*2</f>
        <v>45.333333333333336</v>
      </c>
      <c r="H51" s="16">
        <v>0</v>
      </c>
      <c r="I51" s="47">
        <v>40</v>
      </c>
      <c r="J51" s="47">
        <v>103</v>
      </c>
      <c r="K51" s="21">
        <f>J51/12</f>
        <v>8.583333333333334</v>
      </c>
      <c r="L51" s="20">
        <f>K51*2</f>
        <v>17.166666666666668</v>
      </c>
      <c r="M51" s="19">
        <v>0</v>
      </c>
      <c r="N51" s="22">
        <f t="shared" si="4"/>
        <v>114</v>
      </c>
      <c r="O51" s="46">
        <f t="shared" si="5"/>
        <v>375</v>
      </c>
      <c r="P51" s="17">
        <f>O51/24</f>
        <v>15.625</v>
      </c>
      <c r="Q51" s="16">
        <f>P51*2</f>
        <v>31.25</v>
      </c>
      <c r="R51" s="16">
        <v>0</v>
      </c>
    </row>
    <row r="52" spans="1:18" ht="9.75" customHeight="1">
      <c r="A52" s="38" t="s">
        <v>6</v>
      </c>
      <c r="B52" s="37" t="s">
        <v>62</v>
      </c>
      <c r="C52" s="56" t="s">
        <v>1</v>
      </c>
      <c r="D52" s="35">
        <v>520</v>
      </c>
      <c r="E52" s="35">
        <v>1429</v>
      </c>
      <c r="F52" s="34">
        <f>E52/18</f>
        <v>79.38888888888889</v>
      </c>
      <c r="G52" s="34">
        <v>0</v>
      </c>
      <c r="H52" s="34">
        <f>SUM(F52,G53)</f>
        <v>81.22222222222221</v>
      </c>
      <c r="I52" s="33">
        <v>908</v>
      </c>
      <c r="J52" s="33">
        <v>2542</v>
      </c>
      <c r="K52" s="32">
        <f>J52/18</f>
        <v>141.22222222222223</v>
      </c>
      <c r="L52" s="31">
        <v>0</v>
      </c>
      <c r="M52" s="30">
        <f>SUM(K52,L53)</f>
        <v>152.88888888888889</v>
      </c>
      <c r="N52" s="29">
        <f t="shared" si="4"/>
        <v>1428</v>
      </c>
      <c r="O52" s="28">
        <f t="shared" si="5"/>
        <v>3971</v>
      </c>
      <c r="P52" s="27">
        <f>O52/36</f>
        <v>110.30555555555556</v>
      </c>
      <c r="Q52" s="26">
        <v>0</v>
      </c>
      <c r="R52" s="26">
        <f>SUM(P52,Q53)</f>
        <v>117.05555555555556</v>
      </c>
    </row>
    <row r="53" spans="1:18" ht="9.75" customHeight="1">
      <c r="A53" s="25"/>
      <c r="B53" s="24"/>
      <c r="C53" s="55" t="s">
        <v>0</v>
      </c>
      <c r="D53" s="22">
        <v>4</v>
      </c>
      <c r="E53" s="22">
        <v>11</v>
      </c>
      <c r="F53" s="16">
        <f>E53/12</f>
        <v>0.9166666666666666</v>
      </c>
      <c r="G53" s="16">
        <f>F53*2</f>
        <v>1.8333333333333333</v>
      </c>
      <c r="H53" s="16">
        <v>0</v>
      </c>
      <c r="I53" s="47">
        <v>37</v>
      </c>
      <c r="J53" s="47">
        <v>70</v>
      </c>
      <c r="K53" s="21">
        <f>J53/12</f>
        <v>5.833333333333333</v>
      </c>
      <c r="L53" s="20">
        <f>K53*2</f>
        <v>11.666666666666666</v>
      </c>
      <c r="M53" s="19">
        <v>0</v>
      </c>
      <c r="N53" s="22">
        <f t="shared" si="4"/>
        <v>41</v>
      </c>
      <c r="O53" s="46">
        <f t="shared" si="5"/>
        <v>81</v>
      </c>
      <c r="P53" s="17">
        <f>O53/24</f>
        <v>3.375</v>
      </c>
      <c r="Q53" s="16">
        <f>P53*2</f>
        <v>6.75</v>
      </c>
      <c r="R53" s="16">
        <v>0</v>
      </c>
    </row>
    <row r="54" spans="1:18" ht="10.5">
      <c r="A54" s="38" t="s">
        <v>35</v>
      </c>
      <c r="B54" s="37" t="s">
        <v>61</v>
      </c>
      <c r="C54" s="56" t="s">
        <v>1</v>
      </c>
      <c r="D54" s="35">
        <v>829</v>
      </c>
      <c r="E54" s="35">
        <v>1170</v>
      </c>
      <c r="F54" s="34">
        <f>E54/18</f>
        <v>65</v>
      </c>
      <c r="G54" s="34">
        <v>0</v>
      </c>
      <c r="H54" s="34">
        <f>SUM(F54,G55)</f>
        <v>77.5</v>
      </c>
      <c r="I54" s="33">
        <v>627</v>
      </c>
      <c r="J54" s="33">
        <v>1351</v>
      </c>
      <c r="K54" s="32">
        <f>J54/18</f>
        <v>75.05555555555556</v>
      </c>
      <c r="L54" s="31">
        <v>0</v>
      </c>
      <c r="M54" s="30">
        <f>SUM(K54,L55)</f>
        <v>85.22222222222223</v>
      </c>
      <c r="N54" s="29">
        <f t="shared" si="4"/>
        <v>1456</v>
      </c>
      <c r="O54" s="28">
        <f t="shared" si="5"/>
        <v>2521</v>
      </c>
      <c r="P54" s="27">
        <f>O54/36</f>
        <v>70.02777777777777</v>
      </c>
      <c r="Q54" s="26">
        <v>0</v>
      </c>
      <c r="R54" s="26">
        <f>SUM(P54,Q55)</f>
        <v>81.3611111111111</v>
      </c>
    </row>
    <row r="55" spans="1:18" ht="10.5">
      <c r="A55" s="25"/>
      <c r="B55" s="24"/>
      <c r="C55" s="55" t="s">
        <v>0</v>
      </c>
      <c r="D55" s="22">
        <v>25</v>
      </c>
      <c r="E55" s="22">
        <v>75</v>
      </c>
      <c r="F55" s="16">
        <f>E55/12</f>
        <v>6.25</v>
      </c>
      <c r="G55" s="16">
        <f>F55*2</f>
        <v>12.5</v>
      </c>
      <c r="H55" s="16">
        <v>0</v>
      </c>
      <c r="I55" s="47">
        <v>23</v>
      </c>
      <c r="J55" s="47">
        <v>61</v>
      </c>
      <c r="K55" s="21">
        <f>J55/12</f>
        <v>5.083333333333333</v>
      </c>
      <c r="L55" s="20">
        <f>K55*2</f>
        <v>10.166666666666666</v>
      </c>
      <c r="M55" s="19">
        <v>0</v>
      </c>
      <c r="N55" s="22">
        <f t="shared" si="4"/>
        <v>48</v>
      </c>
      <c r="O55" s="46">
        <f t="shared" si="5"/>
        <v>136</v>
      </c>
      <c r="P55" s="17">
        <f>O55/24</f>
        <v>5.666666666666667</v>
      </c>
      <c r="Q55" s="16">
        <f>P55*2</f>
        <v>11.333333333333334</v>
      </c>
      <c r="R55" s="16">
        <v>0</v>
      </c>
    </row>
    <row r="56" spans="1:18" ht="10.5">
      <c r="A56" s="38" t="s">
        <v>33</v>
      </c>
      <c r="B56" s="37" t="s">
        <v>60</v>
      </c>
      <c r="C56" s="56" t="s">
        <v>1</v>
      </c>
      <c r="D56" s="35">
        <v>2133</v>
      </c>
      <c r="E56" s="35">
        <v>4555</v>
      </c>
      <c r="F56" s="34">
        <f>E56/18</f>
        <v>253.05555555555554</v>
      </c>
      <c r="G56" s="34">
        <v>0</v>
      </c>
      <c r="H56" s="34">
        <f>SUM(F56,G57)</f>
        <v>258.55555555555554</v>
      </c>
      <c r="I56" s="33">
        <v>1123</v>
      </c>
      <c r="J56" s="33">
        <v>2683</v>
      </c>
      <c r="K56" s="32">
        <f>J56/18</f>
        <v>149.05555555555554</v>
      </c>
      <c r="L56" s="31">
        <v>0</v>
      </c>
      <c r="M56" s="30">
        <f>SUM(K56,L57)</f>
        <v>160.2222222222222</v>
      </c>
      <c r="N56" s="29">
        <f t="shared" si="4"/>
        <v>3256</v>
      </c>
      <c r="O56" s="28">
        <f t="shared" si="5"/>
        <v>7238</v>
      </c>
      <c r="P56" s="27">
        <f>O56/36</f>
        <v>201.05555555555554</v>
      </c>
      <c r="Q56" s="26">
        <v>0</v>
      </c>
      <c r="R56" s="26">
        <f>SUM(P56,Q57)</f>
        <v>209.38888888888889</v>
      </c>
    </row>
    <row r="57" spans="1:18" ht="10.5">
      <c r="A57" s="25"/>
      <c r="B57" s="24"/>
      <c r="C57" s="55" t="s">
        <v>0</v>
      </c>
      <c r="D57" s="22">
        <v>11</v>
      </c>
      <c r="E57" s="22">
        <v>33</v>
      </c>
      <c r="F57" s="16">
        <f>E57/12</f>
        <v>2.75</v>
      </c>
      <c r="G57" s="16">
        <f>F57*2</f>
        <v>5.5</v>
      </c>
      <c r="H57" s="16">
        <v>0</v>
      </c>
      <c r="I57" s="47">
        <v>32</v>
      </c>
      <c r="J57" s="47">
        <v>67</v>
      </c>
      <c r="K57" s="21">
        <f>J57/12</f>
        <v>5.583333333333333</v>
      </c>
      <c r="L57" s="20">
        <f>K57*2</f>
        <v>11.166666666666666</v>
      </c>
      <c r="M57" s="19">
        <v>0</v>
      </c>
      <c r="N57" s="22">
        <f t="shared" si="4"/>
        <v>43</v>
      </c>
      <c r="O57" s="46">
        <f t="shared" si="5"/>
        <v>100</v>
      </c>
      <c r="P57" s="17">
        <f>O57/24</f>
        <v>4.166666666666667</v>
      </c>
      <c r="Q57" s="16">
        <f>P57*2</f>
        <v>8.333333333333334</v>
      </c>
      <c r="R57" s="16">
        <v>0</v>
      </c>
    </row>
    <row r="58" spans="1:18" ht="10.5">
      <c r="A58" s="38" t="s">
        <v>31</v>
      </c>
      <c r="B58" s="37" t="s">
        <v>59</v>
      </c>
      <c r="C58" s="56" t="s">
        <v>1</v>
      </c>
      <c r="D58" s="35">
        <v>326</v>
      </c>
      <c r="E58" s="35">
        <v>722</v>
      </c>
      <c r="F58" s="34">
        <f>E58/18</f>
        <v>40.111111111111114</v>
      </c>
      <c r="G58" s="34">
        <v>0</v>
      </c>
      <c r="H58" s="34">
        <f>SUM(F58,G59)</f>
        <v>40.111111111111114</v>
      </c>
      <c r="I58" s="33">
        <v>285</v>
      </c>
      <c r="J58" s="33">
        <v>773</v>
      </c>
      <c r="K58" s="32">
        <f>J58/18</f>
        <v>42.94444444444444</v>
      </c>
      <c r="L58" s="31">
        <v>0</v>
      </c>
      <c r="M58" s="30">
        <f>SUM(K58,L59)</f>
        <v>146.27777777777777</v>
      </c>
      <c r="N58" s="29">
        <f t="shared" si="4"/>
        <v>611</v>
      </c>
      <c r="O58" s="28">
        <f t="shared" si="5"/>
        <v>1495</v>
      </c>
      <c r="P58" s="27">
        <f>O58/36</f>
        <v>41.52777777777778</v>
      </c>
      <c r="Q58" s="26">
        <v>0</v>
      </c>
      <c r="R58" s="26">
        <f>SUM(P58,Q59)</f>
        <v>93.19444444444444</v>
      </c>
    </row>
    <row r="59" spans="1:18" ht="10.5">
      <c r="A59" s="25"/>
      <c r="B59" s="24"/>
      <c r="C59" s="55" t="s">
        <v>0</v>
      </c>
      <c r="D59" s="22">
        <v>0</v>
      </c>
      <c r="E59" s="22">
        <v>0</v>
      </c>
      <c r="F59" s="16">
        <f>E59/12</f>
        <v>0</v>
      </c>
      <c r="G59" s="16">
        <f>F59*2</f>
        <v>0</v>
      </c>
      <c r="H59" s="16">
        <v>0</v>
      </c>
      <c r="I59" s="47">
        <v>38</v>
      </c>
      <c r="J59" s="47">
        <v>620</v>
      </c>
      <c r="K59" s="21">
        <f>J59/12</f>
        <v>51.666666666666664</v>
      </c>
      <c r="L59" s="20">
        <f>K59*2</f>
        <v>103.33333333333333</v>
      </c>
      <c r="M59" s="19">
        <v>0</v>
      </c>
      <c r="N59" s="22">
        <f t="shared" si="4"/>
        <v>38</v>
      </c>
      <c r="O59" s="46">
        <f t="shared" si="5"/>
        <v>620</v>
      </c>
      <c r="P59" s="17">
        <f>O59/24</f>
        <v>25.833333333333332</v>
      </c>
      <c r="Q59" s="16">
        <f>P59*2</f>
        <v>51.666666666666664</v>
      </c>
      <c r="R59" s="16">
        <v>0</v>
      </c>
    </row>
    <row r="60" spans="1:18" ht="10.5">
      <c r="A60" s="38" t="s">
        <v>29</v>
      </c>
      <c r="B60" s="37" t="s">
        <v>58</v>
      </c>
      <c r="C60" s="56" t="s">
        <v>1</v>
      </c>
      <c r="D60" s="35">
        <v>2018</v>
      </c>
      <c r="E60" s="35">
        <v>5403</v>
      </c>
      <c r="F60" s="34">
        <f>E60/18</f>
        <v>300.1666666666667</v>
      </c>
      <c r="G60" s="34">
        <v>0</v>
      </c>
      <c r="H60" s="34">
        <f>SUM(F60,G61)</f>
        <v>305.5</v>
      </c>
      <c r="I60" s="33">
        <v>2126</v>
      </c>
      <c r="J60" s="33">
        <v>4524</v>
      </c>
      <c r="K60" s="32">
        <f>J60/18</f>
        <v>251.33333333333334</v>
      </c>
      <c r="L60" s="31">
        <v>0</v>
      </c>
      <c r="M60" s="30">
        <f>SUM(K60,L61)</f>
        <v>259.83333333333337</v>
      </c>
      <c r="N60" s="29">
        <f t="shared" si="4"/>
        <v>4144</v>
      </c>
      <c r="O60" s="28">
        <f t="shared" si="5"/>
        <v>9927</v>
      </c>
      <c r="P60" s="27">
        <f>O60/36</f>
        <v>275.75</v>
      </c>
      <c r="Q60" s="26">
        <v>0</v>
      </c>
      <c r="R60" s="26">
        <f>SUM(P60,Q61)</f>
        <v>282.6666666666667</v>
      </c>
    </row>
    <row r="61" spans="1:18" ht="10.5">
      <c r="A61" s="25"/>
      <c r="B61" s="24"/>
      <c r="C61" s="55" t="s">
        <v>0</v>
      </c>
      <c r="D61" s="22">
        <v>6</v>
      </c>
      <c r="E61" s="22">
        <v>32</v>
      </c>
      <c r="F61" s="16">
        <f>E61/12</f>
        <v>2.6666666666666665</v>
      </c>
      <c r="G61" s="16">
        <f>F61*2</f>
        <v>5.333333333333333</v>
      </c>
      <c r="H61" s="16">
        <v>0</v>
      </c>
      <c r="I61" s="47">
        <v>17</v>
      </c>
      <c r="J61" s="47">
        <v>51</v>
      </c>
      <c r="K61" s="21">
        <f>J61/12</f>
        <v>4.25</v>
      </c>
      <c r="L61" s="20">
        <f>K61*2</f>
        <v>8.5</v>
      </c>
      <c r="M61" s="19">
        <v>0</v>
      </c>
      <c r="N61" s="22">
        <f t="shared" si="4"/>
        <v>23</v>
      </c>
      <c r="O61" s="46">
        <f t="shared" si="5"/>
        <v>83</v>
      </c>
      <c r="P61" s="17">
        <f>O61/24</f>
        <v>3.4583333333333335</v>
      </c>
      <c r="Q61" s="16">
        <f>P61*2</f>
        <v>6.916666666666667</v>
      </c>
      <c r="R61" s="16">
        <v>0</v>
      </c>
    </row>
    <row r="62" spans="1:18" ht="10.5">
      <c r="A62" s="38" t="s">
        <v>27</v>
      </c>
      <c r="B62" s="37" t="s">
        <v>57</v>
      </c>
      <c r="C62" s="56" t="s">
        <v>1</v>
      </c>
      <c r="D62" s="35">
        <v>351</v>
      </c>
      <c r="E62" s="35">
        <v>862</v>
      </c>
      <c r="F62" s="34">
        <f>E62/18</f>
        <v>47.888888888888886</v>
      </c>
      <c r="G62" s="34">
        <v>0</v>
      </c>
      <c r="H62" s="34">
        <f>SUM(F62,G63)</f>
        <v>112.55555555555556</v>
      </c>
      <c r="I62" s="33">
        <v>499</v>
      </c>
      <c r="J62" s="33">
        <v>1142</v>
      </c>
      <c r="K62" s="32">
        <f>J62/18</f>
        <v>63.44444444444444</v>
      </c>
      <c r="L62" s="31">
        <v>0</v>
      </c>
      <c r="M62" s="30">
        <f>SUM(K62,L63)</f>
        <v>104.27777777777777</v>
      </c>
      <c r="N62" s="29">
        <f t="shared" si="4"/>
        <v>850</v>
      </c>
      <c r="O62" s="28">
        <f t="shared" si="5"/>
        <v>2004</v>
      </c>
      <c r="P62" s="27">
        <f>O62/36</f>
        <v>55.666666666666664</v>
      </c>
      <c r="Q62" s="26">
        <v>0</v>
      </c>
      <c r="R62" s="26">
        <f>SUM(P62,Q63)</f>
        <v>108.41666666666666</v>
      </c>
    </row>
    <row r="63" spans="1:18" ht="10.5">
      <c r="A63" s="25"/>
      <c r="B63" s="24"/>
      <c r="C63" s="55" t="s">
        <v>0</v>
      </c>
      <c r="D63" s="22">
        <v>120</v>
      </c>
      <c r="E63" s="22">
        <v>388</v>
      </c>
      <c r="F63" s="16">
        <f>E63/12</f>
        <v>32.333333333333336</v>
      </c>
      <c r="G63" s="16">
        <f>F63*2</f>
        <v>64.66666666666667</v>
      </c>
      <c r="H63" s="16">
        <v>0</v>
      </c>
      <c r="I63" s="47">
        <v>99</v>
      </c>
      <c r="J63" s="47">
        <v>245</v>
      </c>
      <c r="K63" s="21">
        <f>J63/12</f>
        <v>20.416666666666668</v>
      </c>
      <c r="L63" s="20">
        <f>K63*2</f>
        <v>40.833333333333336</v>
      </c>
      <c r="M63" s="19">
        <v>0</v>
      </c>
      <c r="N63" s="22">
        <f t="shared" si="4"/>
        <v>219</v>
      </c>
      <c r="O63" s="46">
        <f t="shared" si="5"/>
        <v>633</v>
      </c>
      <c r="P63" s="17">
        <f>O63/24</f>
        <v>26.375</v>
      </c>
      <c r="Q63" s="16">
        <f>P63*2</f>
        <v>52.75</v>
      </c>
      <c r="R63" s="16">
        <v>0</v>
      </c>
    </row>
    <row r="64" spans="1:18" ht="10.5">
      <c r="A64" s="38" t="s">
        <v>25</v>
      </c>
      <c r="B64" s="37" t="s">
        <v>56</v>
      </c>
      <c r="C64" s="56" t="s">
        <v>1</v>
      </c>
      <c r="D64" s="35">
        <v>3225</v>
      </c>
      <c r="E64" s="35">
        <v>8964</v>
      </c>
      <c r="F64" s="34">
        <f>E64/18</f>
        <v>498</v>
      </c>
      <c r="G64" s="34">
        <v>0</v>
      </c>
      <c r="H64" s="34">
        <f>SUM(F64,G65)</f>
        <v>516</v>
      </c>
      <c r="I64" s="33">
        <v>3673</v>
      </c>
      <c r="J64" s="33">
        <v>10900</v>
      </c>
      <c r="K64" s="32">
        <f>J64/18</f>
        <v>605.5555555555555</v>
      </c>
      <c r="L64" s="31">
        <v>0</v>
      </c>
      <c r="M64" s="30">
        <f>SUM(K64,L65)</f>
        <v>653.2222222222222</v>
      </c>
      <c r="N64" s="29">
        <f t="shared" si="4"/>
        <v>6898</v>
      </c>
      <c r="O64" s="28">
        <f t="shared" si="5"/>
        <v>19864</v>
      </c>
      <c r="P64" s="27">
        <f>O64/36</f>
        <v>551.7777777777778</v>
      </c>
      <c r="Q64" s="26">
        <v>0</v>
      </c>
      <c r="R64" s="26">
        <f>SUM(P64,Q65)</f>
        <v>584.6111111111112</v>
      </c>
    </row>
    <row r="65" spans="1:18" ht="10.5">
      <c r="A65" s="25"/>
      <c r="B65" s="24"/>
      <c r="C65" s="55" t="s">
        <v>0</v>
      </c>
      <c r="D65" s="22">
        <v>28</v>
      </c>
      <c r="E65" s="22">
        <v>108</v>
      </c>
      <c r="F65" s="16">
        <f>E65/12</f>
        <v>9</v>
      </c>
      <c r="G65" s="16">
        <f>F65*2</f>
        <v>18</v>
      </c>
      <c r="H65" s="16">
        <v>0</v>
      </c>
      <c r="I65" s="47">
        <v>22</v>
      </c>
      <c r="J65" s="47">
        <v>286</v>
      </c>
      <c r="K65" s="21">
        <f>J65/12</f>
        <v>23.833333333333332</v>
      </c>
      <c r="L65" s="20">
        <f>K65*2</f>
        <v>47.666666666666664</v>
      </c>
      <c r="M65" s="19">
        <v>0</v>
      </c>
      <c r="N65" s="22">
        <f t="shared" si="4"/>
        <v>50</v>
      </c>
      <c r="O65" s="46">
        <f t="shared" si="5"/>
        <v>394</v>
      </c>
      <c r="P65" s="17">
        <f>O65/24</f>
        <v>16.416666666666668</v>
      </c>
      <c r="Q65" s="16">
        <f>P65*2</f>
        <v>32.833333333333336</v>
      </c>
      <c r="R65" s="16">
        <v>0</v>
      </c>
    </row>
    <row r="66" spans="1:18" ht="10.5">
      <c r="A66" s="38" t="s">
        <v>55</v>
      </c>
      <c r="B66" s="37" t="s">
        <v>54</v>
      </c>
      <c r="C66" s="56" t="s">
        <v>1</v>
      </c>
      <c r="D66" s="35">
        <v>1141</v>
      </c>
      <c r="E66" s="35">
        <v>3234</v>
      </c>
      <c r="F66" s="34">
        <f>E66/18</f>
        <v>179.66666666666666</v>
      </c>
      <c r="G66" s="34">
        <v>0</v>
      </c>
      <c r="H66" s="34">
        <f>SUM(F66,G67)</f>
        <v>179.66666666666666</v>
      </c>
      <c r="I66" s="33">
        <v>1204</v>
      </c>
      <c r="J66" s="33">
        <v>3138</v>
      </c>
      <c r="K66" s="32">
        <f>J66/18</f>
        <v>174.33333333333334</v>
      </c>
      <c r="L66" s="31">
        <v>0</v>
      </c>
      <c r="M66" s="30">
        <f>SUM(K66,L67)</f>
        <v>174.33333333333334</v>
      </c>
      <c r="N66" s="29">
        <f t="shared" si="4"/>
        <v>2345</v>
      </c>
      <c r="O66" s="28">
        <f t="shared" si="5"/>
        <v>6372</v>
      </c>
      <c r="P66" s="27">
        <f>O66/36</f>
        <v>177</v>
      </c>
      <c r="Q66" s="26">
        <v>0</v>
      </c>
      <c r="R66" s="26">
        <f>SUM(P66,Q67)</f>
        <v>177</v>
      </c>
    </row>
    <row r="67" spans="1:18" ht="10.5">
      <c r="A67" s="25"/>
      <c r="B67" s="24"/>
      <c r="C67" s="55" t="s">
        <v>0</v>
      </c>
      <c r="D67" s="22">
        <v>0</v>
      </c>
      <c r="E67" s="22">
        <v>0</v>
      </c>
      <c r="F67" s="16">
        <f>E67/12</f>
        <v>0</v>
      </c>
      <c r="G67" s="16">
        <f>F67*2</f>
        <v>0</v>
      </c>
      <c r="H67" s="16">
        <v>0</v>
      </c>
      <c r="I67" s="47"/>
      <c r="J67" s="47"/>
      <c r="K67" s="21">
        <f>J67/12</f>
        <v>0</v>
      </c>
      <c r="L67" s="20">
        <f>K67*2</f>
        <v>0</v>
      </c>
      <c r="M67" s="19">
        <v>0</v>
      </c>
      <c r="N67" s="58"/>
      <c r="O67" s="46"/>
      <c r="P67" s="17">
        <f>O67/24</f>
        <v>0</v>
      </c>
      <c r="Q67" s="16">
        <f>P67*2</f>
        <v>0</v>
      </c>
      <c r="R67" s="16">
        <v>0</v>
      </c>
    </row>
    <row r="68" spans="1:18" ht="10.5">
      <c r="A68" s="38" t="s">
        <v>53</v>
      </c>
      <c r="B68" s="37" t="s">
        <v>52</v>
      </c>
      <c r="C68" s="56" t="s">
        <v>1</v>
      </c>
      <c r="D68" s="35">
        <v>344</v>
      </c>
      <c r="E68" s="35">
        <v>826</v>
      </c>
      <c r="F68" s="34">
        <f>E68/18</f>
        <v>45.888888888888886</v>
      </c>
      <c r="G68" s="34">
        <v>0</v>
      </c>
      <c r="H68" s="34">
        <f>SUM(F68,G69)</f>
        <v>59.55555555555555</v>
      </c>
      <c r="I68" s="33">
        <v>676</v>
      </c>
      <c r="J68" s="33">
        <v>1588</v>
      </c>
      <c r="K68" s="32">
        <f>J68/18</f>
        <v>88.22222222222223</v>
      </c>
      <c r="L68" s="31">
        <v>0</v>
      </c>
      <c r="M68" s="30">
        <f>SUM(K68,L69)</f>
        <v>100.3888888888889</v>
      </c>
      <c r="N68" s="29">
        <f aca="true" t="shared" si="6" ref="N68:O73">SUM(D68,I68)</f>
        <v>1020</v>
      </c>
      <c r="O68" s="28">
        <f t="shared" si="6"/>
        <v>2414</v>
      </c>
      <c r="P68" s="27">
        <f>O68/36</f>
        <v>67.05555555555556</v>
      </c>
      <c r="Q68" s="26">
        <v>0</v>
      </c>
      <c r="R68" s="26">
        <f>SUM(P68,Q69)</f>
        <v>79.97222222222223</v>
      </c>
    </row>
    <row r="69" spans="1:18" ht="10.5">
      <c r="A69" s="25"/>
      <c r="B69" s="24"/>
      <c r="C69" s="55" t="s">
        <v>0</v>
      </c>
      <c r="D69" s="22">
        <v>14</v>
      </c>
      <c r="E69" s="22">
        <v>82</v>
      </c>
      <c r="F69" s="16">
        <f>E69/12</f>
        <v>6.833333333333333</v>
      </c>
      <c r="G69" s="16">
        <f>F69*2</f>
        <v>13.666666666666666</v>
      </c>
      <c r="H69" s="16">
        <v>0</v>
      </c>
      <c r="I69" s="47">
        <v>17</v>
      </c>
      <c r="J69" s="47">
        <v>73</v>
      </c>
      <c r="K69" s="21">
        <f>J69/12</f>
        <v>6.083333333333333</v>
      </c>
      <c r="L69" s="20">
        <f>K69*2</f>
        <v>12.166666666666666</v>
      </c>
      <c r="M69" s="19">
        <v>0</v>
      </c>
      <c r="N69" s="22">
        <f t="shared" si="6"/>
        <v>31</v>
      </c>
      <c r="O69" s="46">
        <f t="shared" si="6"/>
        <v>155</v>
      </c>
      <c r="P69" s="17">
        <f>O69/24</f>
        <v>6.458333333333333</v>
      </c>
      <c r="Q69" s="16">
        <f>P69*2</f>
        <v>12.916666666666666</v>
      </c>
      <c r="R69" s="16">
        <v>0</v>
      </c>
    </row>
    <row r="70" spans="1:18" ht="10.5">
      <c r="A70" s="38" t="s">
        <v>25</v>
      </c>
      <c r="B70" s="60" t="s">
        <v>22</v>
      </c>
      <c r="C70" s="56" t="s">
        <v>1</v>
      </c>
      <c r="D70" s="35">
        <v>1755</v>
      </c>
      <c r="E70" s="35">
        <v>4309</v>
      </c>
      <c r="F70" s="34">
        <f>E70/18</f>
        <v>239.38888888888889</v>
      </c>
      <c r="G70" s="34">
        <v>0</v>
      </c>
      <c r="H70" s="34">
        <f>SUM(F70,G71)</f>
        <v>307.3888888888889</v>
      </c>
      <c r="I70" s="33">
        <v>0</v>
      </c>
      <c r="J70" s="33">
        <v>0</v>
      </c>
      <c r="K70" s="32">
        <f>J70/18</f>
        <v>0</v>
      </c>
      <c r="L70" s="31">
        <v>0</v>
      </c>
      <c r="M70" s="30">
        <f>SUM(K70,L71)</f>
        <v>0</v>
      </c>
      <c r="N70" s="29">
        <f t="shared" si="6"/>
        <v>1755</v>
      </c>
      <c r="O70" s="28">
        <f t="shared" si="6"/>
        <v>4309</v>
      </c>
      <c r="P70" s="27">
        <f>O70/36</f>
        <v>119.69444444444444</v>
      </c>
      <c r="Q70" s="26">
        <v>0</v>
      </c>
      <c r="R70" s="26">
        <f>SUM(P70,Q71)</f>
        <v>153.69444444444446</v>
      </c>
    </row>
    <row r="71" spans="1:18" ht="10.5">
      <c r="A71" s="25"/>
      <c r="B71" s="24"/>
      <c r="C71" s="55" t="s">
        <v>0</v>
      </c>
      <c r="D71" s="22">
        <v>145</v>
      </c>
      <c r="E71" s="22">
        <v>408</v>
      </c>
      <c r="F71" s="16">
        <f>E71/12</f>
        <v>34</v>
      </c>
      <c r="G71" s="16">
        <f>F71*2</f>
        <v>68</v>
      </c>
      <c r="H71" s="16">
        <v>0</v>
      </c>
      <c r="I71" s="47">
        <v>0</v>
      </c>
      <c r="J71" s="47">
        <v>0</v>
      </c>
      <c r="K71" s="21">
        <f>J71/12</f>
        <v>0</v>
      </c>
      <c r="L71" s="20">
        <f>K71*2</f>
        <v>0</v>
      </c>
      <c r="M71" s="19">
        <v>0</v>
      </c>
      <c r="N71" s="22">
        <f t="shared" si="6"/>
        <v>145</v>
      </c>
      <c r="O71" s="46">
        <f t="shared" si="6"/>
        <v>408</v>
      </c>
      <c r="P71" s="17">
        <f>O71/24</f>
        <v>17</v>
      </c>
      <c r="Q71" s="16">
        <f>P71*2</f>
        <v>34</v>
      </c>
      <c r="R71" s="16">
        <v>0</v>
      </c>
    </row>
    <row r="72" spans="1:18" ht="12.75" customHeight="1">
      <c r="A72" s="215" t="s">
        <v>3</v>
      </c>
      <c r="B72" s="215" t="s">
        <v>3</v>
      </c>
      <c r="C72" s="54" t="s">
        <v>1</v>
      </c>
      <c r="D72" s="15">
        <f>SUM(D48,D50,D52,D54,D56,D58,D60,D62,D64,D66,D68,D70)</f>
        <v>20985</v>
      </c>
      <c r="E72" s="15">
        <f>SUM(E48,E50,E52,E54,E56,E58,E60,E62,E64,E66,E68,E70)</f>
        <v>51671</v>
      </c>
      <c r="F72" s="12">
        <f>E72/18</f>
        <v>2870.6111111111113</v>
      </c>
      <c r="G72" s="15">
        <v>0</v>
      </c>
      <c r="H72" s="8">
        <f>SUM(F72,G73)</f>
        <v>3120.277777777778</v>
      </c>
      <c r="I72" s="15">
        <f>SUM(I48,I50,I52,I54,I56,I58,I60,I62,I64,I66,I68,I70)</f>
        <v>18633</v>
      </c>
      <c r="J72" s="15">
        <f>SUM(J48,J50,J52,J54,J56,J58,J60,J62,J64,J66,J68,J70)</f>
        <v>45056</v>
      </c>
      <c r="K72" s="8">
        <f>J72/18</f>
        <v>2503.1111111111113</v>
      </c>
      <c r="L72" s="8">
        <v>0</v>
      </c>
      <c r="M72" s="8">
        <f>SUM(K72,L73)</f>
        <v>2791.944444444445</v>
      </c>
      <c r="N72" s="9">
        <f t="shared" si="6"/>
        <v>39618</v>
      </c>
      <c r="O72" s="9">
        <f t="shared" si="6"/>
        <v>96727</v>
      </c>
      <c r="P72" s="8">
        <f>O72/36</f>
        <v>2686.8611111111113</v>
      </c>
      <c r="Q72" s="8">
        <v>0</v>
      </c>
      <c r="R72" s="8">
        <f>SUM(P72,Q73)</f>
        <v>2956.1111111111113</v>
      </c>
    </row>
    <row r="73" spans="1:18" ht="12.75" customHeight="1">
      <c r="A73" s="215"/>
      <c r="B73" s="215"/>
      <c r="C73" s="54" t="s">
        <v>0</v>
      </c>
      <c r="D73" s="15">
        <f>SUM(D49,D51,D53,D55,D57,D59,D61,D63,D65,D67,D69,D71)</f>
        <v>460</v>
      </c>
      <c r="E73" s="15">
        <f>SUM(E49,E51,E53,E55,E57,E59,E61,E63,E65,E67,E69,E71)</f>
        <v>1498</v>
      </c>
      <c r="F73" s="12">
        <f>E73/12</f>
        <v>124.83333333333333</v>
      </c>
      <c r="G73" s="12">
        <f>F73*2</f>
        <v>249.66666666666666</v>
      </c>
      <c r="H73" s="11">
        <v>0</v>
      </c>
      <c r="I73" s="15">
        <f>SUM(I49,I51,I53,I55,I57,I59,I61,I63,I65,I67,I69,I71)</f>
        <v>352</v>
      </c>
      <c r="J73" s="15">
        <f>SUM(J49,J51,J53,J55,J57,J59,J61,J63,J65,J67,J69,J71)</f>
        <v>1733</v>
      </c>
      <c r="K73" s="8">
        <f>J73/12</f>
        <v>144.41666666666666</v>
      </c>
      <c r="L73" s="8">
        <f>K73*2</f>
        <v>288.8333333333333</v>
      </c>
      <c r="M73" s="8">
        <v>0</v>
      </c>
      <c r="N73" s="9">
        <f t="shared" si="6"/>
        <v>812</v>
      </c>
      <c r="O73" s="9">
        <f t="shared" si="6"/>
        <v>3231</v>
      </c>
      <c r="P73" s="8">
        <f>O73/24</f>
        <v>134.625</v>
      </c>
      <c r="Q73" s="8">
        <f>P73*2</f>
        <v>269.25</v>
      </c>
      <c r="R73" s="8">
        <v>0</v>
      </c>
    </row>
    <row r="74" spans="1:18" ht="10.5">
      <c r="A74" s="43" t="s">
        <v>51</v>
      </c>
      <c r="B74" s="42"/>
      <c r="C74" s="56"/>
      <c r="D74" s="35"/>
      <c r="E74" s="35"/>
      <c r="F74" s="34"/>
      <c r="G74" s="34"/>
      <c r="H74" s="34"/>
      <c r="I74" s="33"/>
      <c r="J74" s="33"/>
      <c r="K74" s="32"/>
      <c r="L74" s="41"/>
      <c r="M74" s="40"/>
      <c r="N74" s="29">
        <f>SUM(D74,I74)</f>
        <v>0</v>
      </c>
      <c r="O74" s="28"/>
      <c r="P74" s="39"/>
      <c r="Q74" s="26"/>
      <c r="R74" s="26"/>
    </row>
    <row r="75" spans="1:18" ht="10.5">
      <c r="A75" s="38" t="s">
        <v>10</v>
      </c>
      <c r="B75" s="37" t="s">
        <v>50</v>
      </c>
      <c r="C75" s="56" t="s">
        <v>1</v>
      </c>
      <c r="D75" s="35">
        <v>789</v>
      </c>
      <c r="E75" s="35">
        <v>1873</v>
      </c>
      <c r="F75" s="34">
        <f>E75/18</f>
        <v>104.05555555555556</v>
      </c>
      <c r="G75" s="34">
        <v>0</v>
      </c>
      <c r="H75" s="34">
        <f>SUM(F75,G76)</f>
        <v>108.55555555555556</v>
      </c>
      <c r="I75" s="33">
        <v>791</v>
      </c>
      <c r="J75" s="33">
        <v>2151</v>
      </c>
      <c r="K75" s="32">
        <f>J75/18</f>
        <v>119.5</v>
      </c>
      <c r="L75" s="31">
        <v>0</v>
      </c>
      <c r="M75" s="30">
        <f>SUM(K75,L76)</f>
        <v>121</v>
      </c>
      <c r="N75" s="29">
        <f>SUM(D75,I75)</f>
        <v>1580</v>
      </c>
      <c r="O75" s="28">
        <f>SUM(E75,J75)</f>
        <v>4024</v>
      </c>
      <c r="P75" s="27">
        <f>O75/36</f>
        <v>111.77777777777777</v>
      </c>
      <c r="Q75" s="26">
        <v>0</v>
      </c>
      <c r="R75" s="26">
        <f>SUM(P75,Q76)</f>
        <v>114.77777777777777</v>
      </c>
    </row>
    <row r="76" spans="1:18" ht="10.5">
      <c r="A76" s="25"/>
      <c r="B76" s="24"/>
      <c r="C76" s="55" t="s">
        <v>0</v>
      </c>
      <c r="D76" s="22">
        <v>10</v>
      </c>
      <c r="E76" s="22">
        <v>27</v>
      </c>
      <c r="F76" s="16">
        <f>E76/12</f>
        <v>2.25</v>
      </c>
      <c r="G76" s="16">
        <f>F76*2</f>
        <v>4.5</v>
      </c>
      <c r="H76" s="16">
        <v>0</v>
      </c>
      <c r="I76" s="47">
        <v>5</v>
      </c>
      <c r="J76" s="47">
        <v>9</v>
      </c>
      <c r="K76" s="21">
        <f>J76/12</f>
        <v>0.75</v>
      </c>
      <c r="L76" s="20">
        <f>K76*2</f>
        <v>1.5</v>
      </c>
      <c r="M76" s="19">
        <v>0</v>
      </c>
      <c r="N76" s="22">
        <f>SUM(D76,I76)</f>
        <v>15</v>
      </c>
      <c r="O76" s="46">
        <f>SUM(E76,J76)</f>
        <v>36</v>
      </c>
      <c r="P76" s="17">
        <f>O76/24</f>
        <v>1.5</v>
      </c>
      <c r="Q76" s="16">
        <f>P76*2</f>
        <v>3</v>
      </c>
      <c r="R76" s="16">
        <v>0</v>
      </c>
    </row>
    <row r="77" spans="1:18" ht="10.5">
      <c r="A77" s="38" t="s">
        <v>8</v>
      </c>
      <c r="B77" s="37" t="s">
        <v>49</v>
      </c>
      <c r="C77" s="56" t="s">
        <v>1</v>
      </c>
      <c r="D77" s="35">
        <v>827</v>
      </c>
      <c r="E77" s="35">
        <v>2414</v>
      </c>
      <c r="F77" s="34">
        <f>E77/18</f>
        <v>134.11111111111111</v>
      </c>
      <c r="G77" s="34">
        <v>0</v>
      </c>
      <c r="H77" s="34">
        <f>SUM(F77,G78)</f>
        <v>134.11111111111111</v>
      </c>
      <c r="I77" s="33">
        <v>1224</v>
      </c>
      <c r="J77" s="33">
        <v>3458</v>
      </c>
      <c r="K77" s="32">
        <f>J77/18</f>
        <v>192.11111111111111</v>
      </c>
      <c r="L77" s="31">
        <v>0</v>
      </c>
      <c r="M77" s="30">
        <f>SUM(K77,L78)</f>
        <v>192.11111111111111</v>
      </c>
      <c r="N77" s="29">
        <f>SUM(D77,I77)</f>
        <v>2051</v>
      </c>
      <c r="O77" s="28">
        <f>SUM(E77,J77)</f>
        <v>5872</v>
      </c>
      <c r="P77" s="27">
        <f>O77/36</f>
        <v>163.11111111111111</v>
      </c>
      <c r="Q77" s="26">
        <v>0</v>
      </c>
      <c r="R77" s="26">
        <f>SUM(P77,Q78)</f>
        <v>163.11111111111111</v>
      </c>
    </row>
    <row r="78" spans="1:18" ht="10.5">
      <c r="A78" s="25"/>
      <c r="B78" s="24"/>
      <c r="C78" s="55" t="s">
        <v>0</v>
      </c>
      <c r="D78" s="22">
        <v>0</v>
      </c>
      <c r="E78" s="22">
        <v>0</v>
      </c>
      <c r="F78" s="16">
        <f>E78/12</f>
        <v>0</v>
      </c>
      <c r="G78" s="16">
        <f>F78*2</f>
        <v>0</v>
      </c>
      <c r="H78" s="16">
        <v>0</v>
      </c>
      <c r="I78" s="47"/>
      <c r="J78" s="47"/>
      <c r="K78" s="21">
        <f>J78/12</f>
        <v>0</v>
      </c>
      <c r="L78" s="20">
        <f>K78*2</f>
        <v>0</v>
      </c>
      <c r="M78" s="19">
        <v>0</v>
      </c>
      <c r="N78" s="58"/>
      <c r="O78" s="46"/>
      <c r="P78" s="17">
        <f>O78/24</f>
        <v>0</v>
      </c>
      <c r="Q78" s="16">
        <f>P78*2</f>
        <v>0</v>
      </c>
      <c r="R78" s="16">
        <v>0</v>
      </c>
    </row>
    <row r="79" spans="1:18" ht="10.5">
      <c r="A79" s="38" t="s">
        <v>6</v>
      </c>
      <c r="B79" s="37" t="s">
        <v>48</v>
      </c>
      <c r="C79" s="56" t="s">
        <v>1</v>
      </c>
      <c r="D79" s="35">
        <v>1390</v>
      </c>
      <c r="E79" s="35">
        <v>134.11</v>
      </c>
      <c r="F79" s="34">
        <f>E79/18</f>
        <v>7.450555555555557</v>
      </c>
      <c r="G79" s="34">
        <v>0</v>
      </c>
      <c r="H79" s="34">
        <f>SUM(F79,G80)</f>
        <v>7.450555555555557</v>
      </c>
      <c r="I79" s="33">
        <v>1362</v>
      </c>
      <c r="J79" s="33">
        <v>3790</v>
      </c>
      <c r="K79" s="32">
        <f>J79/18</f>
        <v>210.55555555555554</v>
      </c>
      <c r="L79" s="31">
        <v>0</v>
      </c>
      <c r="M79" s="30">
        <f>SUM(K79,L80)</f>
        <v>210.55555555555554</v>
      </c>
      <c r="N79" s="29">
        <f>SUM(D79,I79)</f>
        <v>2752</v>
      </c>
      <c r="O79" s="28">
        <f>SUM(E79,J79)</f>
        <v>3924.11</v>
      </c>
      <c r="P79" s="27">
        <f>O79/36</f>
        <v>109.00305555555556</v>
      </c>
      <c r="Q79" s="26">
        <v>0</v>
      </c>
      <c r="R79" s="26">
        <f>SUM(P79,Q80)</f>
        <v>109.00305555555556</v>
      </c>
    </row>
    <row r="80" spans="1:18" ht="10.5">
      <c r="A80" s="25"/>
      <c r="B80" s="24"/>
      <c r="C80" s="55" t="s">
        <v>0</v>
      </c>
      <c r="D80" s="22">
        <v>0</v>
      </c>
      <c r="E80" s="22">
        <v>0</v>
      </c>
      <c r="F80" s="16">
        <f>E80/12</f>
        <v>0</v>
      </c>
      <c r="G80" s="16">
        <f>F80*2</f>
        <v>0</v>
      </c>
      <c r="H80" s="16">
        <v>0</v>
      </c>
      <c r="I80" s="47"/>
      <c r="J80" s="47"/>
      <c r="K80" s="21">
        <f>J80/12</f>
        <v>0</v>
      </c>
      <c r="L80" s="20">
        <f>K80*2</f>
        <v>0</v>
      </c>
      <c r="M80" s="19">
        <v>0</v>
      </c>
      <c r="N80" s="58"/>
      <c r="O80" s="46"/>
      <c r="P80" s="17">
        <f>O80/24</f>
        <v>0</v>
      </c>
      <c r="Q80" s="16">
        <f>P80*2</f>
        <v>0</v>
      </c>
      <c r="R80" s="16">
        <v>0</v>
      </c>
    </row>
    <row r="81" spans="1:18" ht="10.5">
      <c r="A81" s="38" t="s">
        <v>35</v>
      </c>
      <c r="B81" s="37" t="s">
        <v>47</v>
      </c>
      <c r="C81" s="56" t="s">
        <v>1</v>
      </c>
      <c r="D81" s="35">
        <v>859</v>
      </c>
      <c r="E81" s="35">
        <v>2173</v>
      </c>
      <c r="F81" s="34">
        <f>E81/18</f>
        <v>120.72222222222223</v>
      </c>
      <c r="G81" s="34">
        <v>0</v>
      </c>
      <c r="H81" s="34">
        <f>SUM(F81,G82)</f>
        <v>134.72222222222223</v>
      </c>
      <c r="I81" s="33">
        <v>703</v>
      </c>
      <c r="J81" s="33">
        <v>1843</v>
      </c>
      <c r="K81" s="32">
        <f>J81/18</f>
        <v>102.38888888888889</v>
      </c>
      <c r="L81" s="31">
        <v>0</v>
      </c>
      <c r="M81" s="30">
        <f>SUM(K81,L82)</f>
        <v>120.05555555555556</v>
      </c>
      <c r="N81" s="29">
        <f aca="true" t="shared" si="7" ref="N81:O83">SUM(D81,I81)</f>
        <v>1562</v>
      </c>
      <c r="O81" s="28">
        <f t="shared" si="7"/>
        <v>4016</v>
      </c>
      <c r="P81" s="27">
        <f>O81/36</f>
        <v>111.55555555555556</v>
      </c>
      <c r="Q81" s="26">
        <v>0</v>
      </c>
      <c r="R81" s="26">
        <f>SUM(P81,Q82)</f>
        <v>127.38888888888889</v>
      </c>
    </row>
    <row r="82" spans="1:18" ht="10.5">
      <c r="A82" s="25"/>
      <c r="B82" s="24"/>
      <c r="C82" s="55" t="s">
        <v>0</v>
      </c>
      <c r="D82" s="22">
        <v>24</v>
      </c>
      <c r="E82" s="22">
        <v>84</v>
      </c>
      <c r="F82" s="16">
        <f>E82/12</f>
        <v>7</v>
      </c>
      <c r="G82" s="16">
        <f>F82*2</f>
        <v>14</v>
      </c>
      <c r="H82" s="16">
        <v>0</v>
      </c>
      <c r="I82" s="47">
        <v>23</v>
      </c>
      <c r="J82" s="47">
        <v>106</v>
      </c>
      <c r="K82" s="21">
        <f>J82/12</f>
        <v>8.833333333333334</v>
      </c>
      <c r="L82" s="20">
        <f>K82*2</f>
        <v>17.666666666666668</v>
      </c>
      <c r="M82" s="19">
        <v>0</v>
      </c>
      <c r="N82" s="22">
        <f t="shared" si="7"/>
        <v>47</v>
      </c>
      <c r="O82" s="46">
        <f t="shared" si="7"/>
        <v>190</v>
      </c>
      <c r="P82" s="17">
        <f>O82/24</f>
        <v>7.916666666666667</v>
      </c>
      <c r="Q82" s="16">
        <f>P82*2</f>
        <v>15.833333333333334</v>
      </c>
      <c r="R82" s="16">
        <v>0</v>
      </c>
    </row>
    <row r="83" spans="1:18" ht="10.5">
      <c r="A83" s="38" t="s">
        <v>33</v>
      </c>
      <c r="B83" s="37" t="s">
        <v>46</v>
      </c>
      <c r="C83" s="56" t="s">
        <v>1</v>
      </c>
      <c r="D83" s="35">
        <v>1349</v>
      </c>
      <c r="E83" s="35">
        <v>3445</v>
      </c>
      <c r="F83" s="34">
        <f>E83/18</f>
        <v>191.38888888888889</v>
      </c>
      <c r="G83" s="34">
        <v>0</v>
      </c>
      <c r="H83" s="34">
        <f>SUM(F83,G84)</f>
        <v>191.38888888888889</v>
      </c>
      <c r="I83" s="33">
        <v>1107</v>
      </c>
      <c r="J83" s="33">
        <v>3117</v>
      </c>
      <c r="K83" s="32">
        <f>J83/18</f>
        <v>173.16666666666666</v>
      </c>
      <c r="L83" s="31">
        <v>0</v>
      </c>
      <c r="M83" s="30">
        <f>SUM(K83,L84)</f>
        <v>173.16666666666666</v>
      </c>
      <c r="N83" s="29">
        <f t="shared" si="7"/>
        <v>2456</v>
      </c>
      <c r="O83" s="28">
        <f t="shared" si="7"/>
        <v>6562</v>
      </c>
      <c r="P83" s="27">
        <f>O83/36</f>
        <v>182.27777777777777</v>
      </c>
      <c r="Q83" s="26">
        <v>0</v>
      </c>
      <c r="R83" s="26">
        <f>SUM(P83,Q84)</f>
        <v>182.27777777777777</v>
      </c>
    </row>
    <row r="84" spans="1:18" ht="10.5">
      <c r="A84" s="25"/>
      <c r="B84" s="24"/>
      <c r="C84" s="55" t="s">
        <v>0</v>
      </c>
      <c r="D84" s="22">
        <v>0</v>
      </c>
      <c r="E84" s="22">
        <v>0</v>
      </c>
      <c r="F84" s="16">
        <f>E84/12</f>
        <v>0</v>
      </c>
      <c r="G84" s="16">
        <f>F84*2</f>
        <v>0</v>
      </c>
      <c r="H84" s="16">
        <v>0</v>
      </c>
      <c r="I84" s="47"/>
      <c r="J84" s="47"/>
      <c r="K84" s="21">
        <f>J84/12</f>
        <v>0</v>
      </c>
      <c r="L84" s="20">
        <f>K84*2</f>
        <v>0</v>
      </c>
      <c r="M84" s="19">
        <v>0</v>
      </c>
      <c r="N84" s="58">
        <v>0</v>
      </c>
      <c r="O84" s="46">
        <v>0</v>
      </c>
      <c r="P84" s="17">
        <f>O84/24</f>
        <v>0</v>
      </c>
      <c r="Q84" s="16">
        <f>P84*2</f>
        <v>0</v>
      </c>
      <c r="R84" s="16">
        <v>0</v>
      </c>
    </row>
    <row r="85" spans="1:18" ht="10.5">
      <c r="A85" s="38" t="s">
        <v>35</v>
      </c>
      <c r="B85" s="60" t="s">
        <v>22</v>
      </c>
      <c r="C85" s="56" t="s">
        <v>1</v>
      </c>
      <c r="D85" s="35">
        <v>358</v>
      </c>
      <c r="E85" s="35">
        <v>954</v>
      </c>
      <c r="F85" s="34">
        <f>E85/18</f>
        <v>53</v>
      </c>
      <c r="G85" s="34">
        <v>0</v>
      </c>
      <c r="H85" s="34">
        <f>SUM(F85,G86)</f>
        <v>53</v>
      </c>
      <c r="I85" s="33"/>
      <c r="J85" s="33"/>
      <c r="K85" s="32">
        <f>J85/18</f>
        <v>0</v>
      </c>
      <c r="L85" s="31">
        <v>0</v>
      </c>
      <c r="M85" s="30">
        <f>SUM(K85,L86)</f>
        <v>0</v>
      </c>
      <c r="N85" s="29">
        <f aca="true" t="shared" si="8" ref="N85:O88">SUM(D85,I85)</f>
        <v>358</v>
      </c>
      <c r="O85" s="28">
        <f t="shared" si="8"/>
        <v>954</v>
      </c>
      <c r="P85" s="27">
        <f>O85/36</f>
        <v>26.5</v>
      </c>
      <c r="Q85" s="26">
        <v>0</v>
      </c>
      <c r="R85" s="26">
        <f>SUM(P85,Q86)</f>
        <v>26.5</v>
      </c>
    </row>
    <row r="86" spans="1:18" ht="10.5">
      <c r="A86" s="25"/>
      <c r="B86" s="62"/>
      <c r="C86" s="55" t="s">
        <v>0</v>
      </c>
      <c r="D86" s="22">
        <v>0</v>
      </c>
      <c r="E86" s="22">
        <v>0</v>
      </c>
      <c r="F86" s="16">
        <f>E86/12</f>
        <v>0</v>
      </c>
      <c r="G86" s="16">
        <f>F86*2</f>
        <v>0</v>
      </c>
      <c r="H86" s="16">
        <v>0</v>
      </c>
      <c r="I86" s="47"/>
      <c r="J86" s="47"/>
      <c r="K86" s="21">
        <f>J86/12</f>
        <v>0</v>
      </c>
      <c r="L86" s="20">
        <f>K86*2</f>
        <v>0</v>
      </c>
      <c r="M86" s="19">
        <v>0</v>
      </c>
      <c r="N86" s="58">
        <f t="shared" si="8"/>
        <v>0</v>
      </c>
      <c r="O86" s="46">
        <f t="shared" si="8"/>
        <v>0</v>
      </c>
      <c r="P86" s="17">
        <f>O86/24</f>
        <v>0</v>
      </c>
      <c r="Q86" s="16">
        <f>P86*2</f>
        <v>0</v>
      </c>
      <c r="R86" s="16">
        <v>0</v>
      </c>
    </row>
    <row r="87" spans="1:18" ht="12" customHeight="1">
      <c r="A87" s="215" t="s">
        <v>3</v>
      </c>
      <c r="B87" s="215"/>
      <c r="C87" s="54" t="s">
        <v>1</v>
      </c>
      <c r="D87" s="15">
        <f>SUM(D75,D77,D79,D81,D83,D85)</f>
        <v>5572</v>
      </c>
      <c r="E87" s="15">
        <f>SUM(E75,E77,E79,E81,E83,E85)</f>
        <v>10993.11</v>
      </c>
      <c r="F87" s="12">
        <f>E87/18</f>
        <v>610.7283333333334</v>
      </c>
      <c r="G87" s="15">
        <v>0</v>
      </c>
      <c r="H87" s="12">
        <f>SUM(F87,G88)</f>
        <v>629.2283333333334</v>
      </c>
      <c r="I87" s="15">
        <f>SUM(I75,I77,I79,I81,I83,I85)</f>
        <v>5187</v>
      </c>
      <c r="J87" s="15">
        <f>SUM(J75,J77,J79,J81,J83,J85)</f>
        <v>14359</v>
      </c>
      <c r="K87" s="8">
        <f>J87/18</f>
        <v>797.7222222222222</v>
      </c>
      <c r="L87" s="8">
        <v>0</v>
      </c>
      <c r="M87" s="8">
        <f>SUM(K87,L88)</f>
        <v>816.8888888888888</v>
      </c>
      <c r="N87" s="9">
        <f t="shared" si="8"/>
        <v>10759</v>
      </c>
      <c r="O87" s="9">
        <f t="shared" si="8"/>
        <v>25352.11</v>
      </c>
      <c r="P87" s="8">
        <f>O87/36</f>
        <v>704.2252777777778</v>
      </c>
      <c r="Q87" s="8">
        <v>0</v>
      </c>
      <c r="R87" s="8">
        <f>SUM(P87,Q88)</f>
        <v>723.0586111111112</v>
      </c>
    </row>
    <row r="88" spans="1:18" ht="12" customHeight="1">
      <c r="A88" s="215"/>
      <c r="B88" s="215"/>
      <c r="C88" s="54" t="s">
        <v>0</v>
      </c>
      <c r="D88" s="15">
        <f>SUM(D76,D78,D80,D82,D84,D86)</f>
        <v>34</v>
      </c>
      <c r="E88" s="15">
        <f>SUM(E76,E78,E80,E82,E84,E86)</f>
        <v>111</v>
      </c>
      <c r="F88" s="12">
        <f>E88/12</f>
        <v>9.25</v>
      </c>
      <c r="G88" s="12">
        <f>F88*2</f>
        <v>18.5</v>
      </c>
      <c r="H88" s="11">
        <v>0</v>
      </c>
      <c r="I88" s="15">
        <f>SUM(I76,I78,I80,I82,I84,I86)</f>
        <v>28</v>
      </c>
      <c r="J88" s="15">
        <f>SUM(J76,J78,J80,J82,J84,J86)</f>
        <v>115</v>
      </c>
      <c r="K88" s="8">
        <f>J88/12</f>
        <v>9.583333333333334</v>
      </c>
      <c r="L88" s="8">
        <f>K88*2</f>
        <v>19.166666666666668</v>
      </c>
      <c r="M88" s="8">
        <v>0</v>
      </c>
      <c r="N88" s="9">
        <f t="shared" si="8"/>
        <v>62</v>
      </c>
      <c r="O88" s="9">
        <f t="shared" si="8"/>
        <v>226</v>
      </c>
      <c r="P88" s="8">
        <f>O88/24</f>
        <v>9.416666666666666</v>
      </c>
      <c r="Q88" s="8">
        <f>P88*2</f>
        <v>18.833333333333332</v>
      </c>
      <c r="R88" s="8">
        <v>0</v>
      </c>
    </row>
    <row r="89" spans="1:18" ht="10.5">
      <c r="A89" s="43" t="s">
        <v>45</v>
      </c>
      <c r="B89" s="42"/>
      <c r="C89" s="56"/>
      <c r="D89" s="35"/>
      <c r="E89" s="35"/>
      <c r="F89" s="34"/>
      <c r="G89" s="34"/>
      <c r="H89" s="34"/>
      <c r="I89" s="33"/>
      <c r="J89" s="33"/>
      <c r="K89" s="32"/>
      <c r="L89" s="41"/>
      <c r="M89" s="40"/>
      <c r="N89" s="29">
        <f aca="true" t="shared" si="9" ref="N89:N103">SUM(D89,I89)</f>
        <v>0</v>
      </c>
      <c r="O89" s="28"/>
      <c r="P89" s="39"/>
      <c r="Q89" s="26"/>
      <c r="R89" s="26"/>
    </row>
    <row r="90" spans="1:18" ht="10.5">
      <c r="A90" s="38" t="s">
        <v>10</v>
      </c>
      <c r="B90" s="37" t="s">
        <v>44</v>
      </c>
      <c r="C90" s="56" t="s">
        <v>1</v>
      </c>
      <c r="D90" s="35">
        <v>589</v>
      </c>
      <c r="E90" s="35">
        <v>114</v>
      </c>
      <c r="F90" s="34">
        <f>E90/18</f>
        <v>6.333333333333333</v>
      </c>
      <c r="G90" s="34">
        <v>0</v>
      </c>
      <c r="H90" s="34">
        <f>SUM(F90,G91)</f>
        <v>15.333333333333332</v>
      </c>
      <c r="I90" s="33">
        <v>1012</v>
      </c>
      <c r="J90" s="33">
        <v>1880</v>
      </c>
      <c r="K90" s="32">
        <f>J90/18</f>
        <v>104.44444444444444</v>
      </c>
      <c r="L90" s="31">
        <v>0</v>
      </c>
      <c r="M90" s="30">
        <f>SUM(K90,L91)</f>
        <v>112.94444444444444</v>
      </c>
      <c r="N90" s="29">
        <f t="shared" si="9"/>
        <v>1601</v>
      </c>
      <c r="O90" s="28">
        <f aca="true" t="shared" si="10" ref="O90:O101">SUM(E90,J90)</f>
        <v>1994</v>
      </c>
      <c r="P90" s="27">
        <f>O90/36</f>
        <v>55.388888888888886</v>
      </c>
      <c r="Q90" s="26">
        <v>0</v>
      </c>
      <c r="R90" s="26">
        <f>SUM(P90,Q91)</f>
        <v>64.13888888888889</v>
      </c>
    </row>
    <row r="91" spans="1:18" ht="10.5">
      <c r="A91" s="25"/>
      <c r="B91" s="24"/>
      <c r="C91" s="55" t="s">
        <v>0</v>
      </c>
      <c r="D91" s="22">
        <v>37</v>
      </c>
      <c r="E91" s="22">
        <v>108</v>
      </c>
      <c r="F91" s="16">
        <f>E91/12</f>
        <v>9</v>
      </c>
      <c r="G91" s="16">
        <f>F91*1</f>
        <v>9</v>
      </c>
      <c r="H91" s="16">
        <v>0</v>
      </c>
      <c r="I91" s="47">
        <v>25</v>
      </c>
      <c r="J91" s="47">
        <v>102</v>
      </c>
      <c r="K91" s="21">
        <f>J91/12</f>
        <v>8.5</v>
      </c>
      <c r="L91" s="20">
        <f>K91*1</f>
        <v>8.5</v>
      </c>
      <c r="M91" s="19">
        <v>0</v>
      </c>
      <c r="N91" s="22">
        <f t="shared" si="9"/>
        <v>62</v>
      </c>
      <c r="O91" s="46">
        <f t="shared" si="10"/>
        <v>210</v>
      </c>
      <c r="P91" s="17">
        <f>O91/24</f>
        <v>8.75</v>
      </c>
      <c r="Q91" s="16">
        <f>P91*1</f>
        <v>8.75</v>
      </c>
      <c r="R91" s="16">
        <v>0</v>
      </c>
    </row>
    <row r="92" spans="1:18" ht="10.5">
      <c r="A92" s="38" t="s">
        <v>8</v>
      </c>
      <c r="B92" s="37" t="s">
        <v>43</v>
      </c>
      <c r="C92" s="56" t="s">
        <v>1</v>
      </c>
      <c r="D92" s="35">
        <v>850</v>
      </c>
      <c r="E92" s="35">
        <v>1851</v>
      </c>
      <c r="F92" s="34">
        <f>E92/18</f>
        <v>102.83333333333333</v>
      </c>
      <c r="G92" s="34">
        <v>0</v>
      </c>
      <c r="H92" s="34">
        <f>SUM(F92,G93)</f>
        <v>102.83333333333333</v>
      </c>
      <c r="I92" s="33">
        <f>655+146</f>
        <v>801</v>
      </c>
      <c r="J92" s="33">
        <f>1311+146</f>
        <v>1457</v>
      </c>
      <c r="K92" s="32">
        <f>J92/18</f>
        <v>80.94444444444444</v>
      </c>
      <c r="L92" s="31">
        <v>0</v>
      </c>
      <c r="M92" s="30">
        <f>SUM(K92,L93)</f>
        <v>82.02777777777777</v>
      </c>
      <c r="N92" s="29">
        <f t="shared" si="9"/>
        <v>1651</v>
      </c>
      <c r="O92" s="28">
        <f t="shared" si="10"/>
        <v>3308</v>
      </c>
      <c r="P92" s="27">
        <f>O92/36</f>
        <v>91.88888888888889</v>
      </c>
      <c r="Q92" s="26">
        <v>0</v>
      </c>
      <c r="R92" s="26">
        <f>SUM(P92,Q93)</f>
        <v>92.43055555555556</v>
      </c>
    </row>
    <row r="93" spans="1:18" ht="10.5">
      <c r="A93" s="25"/>
      <c r="B93" s="24"/>
      <c r="C93" s="55" t="s">
        <v>0</v>
      </c>
      <c r="D93" s="22">
        <v>0</v>
      </c>
      <c r="E93" s="22">
        <v>0</v>
      </c>
      <c r="F93" s="16">
        <f>E93/12</f>
        <v>0</v>
      </c>
      <c r="G93" s="16">
        <f>F93*1</f>
        <v>0</v>
      </c>
      <c r="H93" s="16">
        <v>0</v>
      </c>
      <c r="I93" s="47">
        <v>6</v>
      </c>
      <c r="J93" s="47">
        <v>13</v>
      </c>
      <c r="K93" s="21">
        <f>J93/12</f>
        <v>1.0833333333333333</v>
      </c>
      <c r="L93" s="20">
        <f>K93*1</f>
        <v>1.0833333333333333</v>
      </c>
      <c r="M93" s="19">
        <v>0</v>
      </c>
      <c r="N93" s="22">
        <f t="shared" si="9"/>
        <v>6</v>
      </c>
      <c r="O93" s="46">
        <f t="shared" si="10"/>
        <v>13</v>
      </c>
      <c r="P93" s="17">
        <f>O93/24</f>
        <v>0.5416666666666666</v>
      </c>
      <c r="Q93" s="16">
        <f>P93*1</f>
        <v>0.5416666666666666</v>
      </c>
      <c r="R93" s="16">
        <v>0</v>
      </c>
    </row>
    <row r="94" spans="1:18" ht="10.5">
      <c r="A94" s="38" t="s">
        <v>6</v>
      </c>
      <c r="B94" s="37" t="s">
        <v>42</v>
      </c>
      <c r="C94" s="56" t="s">
        <v>1</v>
      </c>
      <c r="D94" s="35">
        <v>454</v>
      </c>
      <c r="E94" s="35">
        <v>901</v>
      </c>
      <c r="F94" s="34">
        <f>E94/18</f>
        <v>50.05555555555556</v>
      </c>
      <c r="G94" s="34">
        <v>0</v>
      </c>
      <c r="H94" s="34">
        <f>SUM(F94,G95)</f>
        <v>50.05555555555556</v>
      </c>
      <c r="I94" s="33">
        <f>1043+23</f>
        <v>1066</v>
      </c>
      <c r="J94" s="33">
        <f>2197+23</f>
        <v>2220</v>
      </c>
      <c r="K94" s="32">
        <f>J94/18</f>
        <v>123.33333333333333</v>
      </c>
      <c r="L94" s="31">
        <v>0</v>
      </c>
      <c r="M94" s="30">
        <f>SUM(K94,L95)</f>
        <v>124.33333333333333</v>
      </c>
      <c r="N94" s="29">
        <f t="shared" si="9"/>
        <v>1520</v>
      </c>
      <c r="O94" s="28">
        <f t="shared" si="10"/>
        <v>3121</v>
      </c>
      <c r="P94" s="27">
        <f>O94/36</f>
        <v>86.69444444444444</v>
      </c>
      <c r="Q94" s="26">
        <v>0</v>
      </c>
      <c r="R94" s="26">
        <f>SUM(P94,Q95)</f>
        <v>87.19444444444444</v>
      </c>
    </row>
    <row r="95" spans="1:18" ht="10.5">
      <c r="A95" s="25"/>
      <c r="B95" s="24"/>
      <c r="C95" s="55" t="s">
        <v>0</v>
      </c>
      <c r="D95" s="22">
        <v>0</v>
      </c>
      <c r="E95" s="22">
        <v>0</v>
      </c>
      <c r="F95" s="16">
        <f>E95/12</f>
        <v>0</v>
      </c>
      <c r="G95" s="16">
        <f>F95*1</f>
        <v>0</v>
      </c>
      <c r="H95" s="16">
        <v>0</v>
      </c>
      <c r="I95" s="47">
        <v>4</v>
      </c>
      <c r="J95" s="47">
        <v>12</v>
      </c>
      <c r="K95" s="21">
        <f>J95/12</f>
        <v>1</v>
      </c>
      <c r="L95" s="20">
        <f>K95*1</f>
        <v>1</v>
      </c>
      <c r="M95" s="19">
        <v>0</v>
      </c>
      <c r="N95" s="22">
        <f t="shared" si="9"/>
        <v>4</v>
      </c>
      <c r="O95" s="46">
        <f t="shared" si="10"/>
        <v>12</v>
      </c>
      <c r="P95" s="17">
        <f>O95/24</f>
        <v>0.5</v>
      </c>
      <c r="Q95" s="16">
        <f>P95*1</f>
        <v>0.5</v>
      </c>
      <c r="R95" s="16">
        <v>0</v>
      </c>
    </row>
    <row r="96" spans="1:18" ht="10.5">
      <c r="A96" s="38" t="s">
        <v>35</v>
      </c>
      <c r="B96" s="37" t="s">
        <v>41</v>
      </c>
      <c r="C96" s="56" t="s">
        <v>1</v>
      </c>
      <c r="D96" s="35">
        <v>471</v>
      </c>
      <c r="E96" s="35">
        <v>1027</v>
      </c>
      <c r="F96" s="34">
        <f>E96/18</f>
        <v>57.05555555555556</v>
      </c>
      <c r="G96" s="34">
        <v>0</v>
      </c>
      <c r="H96" s="34">
        <f>SUM(F96,G97)</f>
        <v>57.05555555555556</v>
      </c>
      <c r="I96" s="33">
        <f>485+23+146</f>
        <v>654</v>
      </c>
      <c r="J96" s="33">
        <f>1101+23+146</f>
        <v>1270</v>
      </c>
      <c r="K96" s="32">
        <f>J96/18</f>
        <v>70.55555555555556</v>
      </c>
      <c r="L96" s="31">
        <v>0</v>
      </c>
      <c r="M96" s="30">
        <f>SUM(K96,L97)</f>
        <v>71.55555555555556</v>
      </c>
      <c r="N96" s="29">
        <f t="shared" si="9"/>
        <v>1125</v>
      </c>
      <c r="O96" s="28">
        <f t="shared" si="10"/>
        <v>2297</v>
      </c>
      <c r="P96" s="27">
        <f>O96/36</f>
        <v>63.80555555555556</v>
      </c>
      <c r="Q96" s="26">
        <v>0</v>
      </c>
      <c r="R96" s="26">
        <f>SUM(P96,Q97)</f>
        <v>64.30555555555556</v>
      </c>
    </row>
    <row r="97" spans="1:18" ht="10.5">
      <c r="A97" s="25"/>
      <c r="B97" s="24"/>
      <c r="C97" s="55" t="s">
        <v>0</v>
      </c>
      <c r="D97" s="22">
        <v>0</v>
      </c>
      <c r="E97" s="22">
        <v>0</v>
      </c>
      <c r="F97" s="16">
        <f>E97/12</f>
        <v>0</v>
      </c>
      <c r="G97" s="16">
        <f>F97*1</f>
        <v>0</v>
      </c>
      <c r="H97" s="16">
        <v>0</v>
      </c>
      <c r="I97" s="47">
        <v>4</v>
      </c>
      <c r="J97" s="47">
        <v>12</v>
      </c>
      <c r="K97" s="21">
        <f>J97/12</f>
        <v>1</v>
      </c>
      <c r="L97" s="20">
        <f>K97*1</f>
        <v>1</v>
      </c>
      <c r="M97" s="19">
        <v>0</v>
      </c>
      <c r="N97" s="22">
        <f t="shared" si="9"/>
        <v>4</v>
      </c>
      <c r="O97" s="46">
        <f t="shared" si="10"/>
        <v>12</v>
      </c>
      <c r="P97" s="17">
        <f>O97/24</f>
        <v>0.5</v>
      </c>
      <c r="Q97" s="16">
        <f>P97*1</f>
        <v>0.5</v>
      </c>
      <c r="R97" s="16">
        <v>0</v>
      </c>
    </row>
    <row r="98" spans="1:18" ht="10.5">
      <c r="A98" s="38" t="s">
        <v>35</v>
      </c>
      <c r="B98" s="60" t="s">
        <v>22</v>
      </c>
      <c r="C98" s="56" t="s">
        <v>1</v>
      </c>
      <c r="D98" s="35">
        <v>1908</v>
      </c>
      <c r="E98" s="35">
        <v>2761</v>
      </c>
      <c r="F98" s="34">
        <f>E98/18</f>
        <v>153.38888888888889</v>
      </c>
      <c r="G98" s="34">
        <v>0</v>
      </c>
      <c r="H98" s="34">
        <f>SUM(F98,G99)</f>
        <v>153.38888888888889</v>
      </c>
      <c r="I98" s="33">
        <v>0</v>
      </c>
      <c r="J98" s="33">
        <v>0</v>
      </c>
      <c r="K98" s="32">
        <f>J98/18</f>
        <v>0</v>
      </c>
      <c r="L98" s="31">
        <v>0</v>
      </c>
      <c r="M98" s="30">
        <f>SUM(K98,L99)</f>
        <v>0</v>
      </c>
      <c r="N98" s="29">
        <f t="shared" si="9"/>
        <v>1908</v>
      </c>
      <c r="O98" s="28">
        <f t="shared" si="10"/>
        <v>2761</v>
      </c>
      <c r="P98" s="27">
        <f>O98/36</f>
        <v>76.69444444444444</v>
      </c>
      <c r="Q98" s="26">
        <v>0</v>
      </c>
      <c r="R98" s="26">
        <f>SUM(P98,Q99)</f>
        <v>76.69444444444444</v>
      </c>
    </row>
    <row r="99" spans="1:18" ht="10.5">
      <c r="A99" s="25"/>
      <c r="B99" s="61"/>
      <c r="C99" s="55" t="s">
        <v>0</v>
      </c>
      <c r="D99" s="22">
        <v>0</v>
      </c>
      <c r="E99" s="22">
        <v>0</v>
      </c>
      <c r="F99" s="16">
        <f>E99/12</f>
        <v>0</v>
      </c>
      <c r="G99" s="16">
        <f>F99*1</f>
        <v>0</v>
      </c>
      <c r="H99" s="16">
        <v>0</v>
      </c>
      <c r="I99" s="47">
        <v>0</v>
      </c>
      <c r="J99" s="47">
        <v>0</v>
      </c>
      <c r="K99" s="21">
        <f>J99/12</f>
        <v>0</v>
      </c>
      <c r="L99" s="20">
        <f>K99*1</f>
        <v>0</v>
      </c>
      <c r="M99" s="19">
        <v>0</v>
      </c>
      <c r="N99" s="58">
        <f t="shared" si="9"/>
        <v>0</v>
      </c>
      <c r="O99" s="46">
        <f t="shared" si="10"/>
        <v>0</v>
      </c>
      <c r="P99" s="17">
        <f>O99/24</f>
        <v>0</v>
      </c>
      <c r="Q99" s="16">
        <f>P99*1</f>
        <v>0</v>
      </c>
      <c r="R99" s="16">
        <v>0</v>
      </c>
    </row>
    <row r="100" spans="1:18" ht="10.5">
      <c r="A100" s="215" t="s">
        <v>3</v>
      </c>
      <c r="B100" s="215" t="s">
        <v>3</v>
      </c>
      <c r="C100" s="54" t="s">
        <v>1</v>
      </c>
      <c r="D100" s="15">
        <f>SUM(D90,D92,D94,D96,D98)</f>
        <v>4272</v>
      </c>
      <c r="E100" s="15">
        <f>SUM(E90,E92,E94,E96,E98)</f>
        <v>6654</v>
      </c>
      <c r="F100" s="12">
        <f>E100/18</f>
        <v>369.6666666666667</v>
      </c>
      <c r="G100" s="15">
        <v>0</v>
      </c>
      <c r="H100" s="8">
        <f>SUM(F100,G101)</f>
        <v>378.6666666666667</v>
      </c>
      <c r="I100" s="15">
        <f>SUM(I90,I92,I94,I96,I98)</f>
        <v>3533</v>
      </c>
      <c r="J100" s="15">
        <f>SUM(J90,J92,J94,J96,J98)</f>
        <v>6827</v>
      </c>
      <c r="K100" s="8">
        <f>J100/18</f>
        <v>379.27777777777777</v>
      </c>
      <c r="L100" s="8">
        <v>0</v>
      </c>
      <c r="M100" s="8">
        <f>SUM(K100,L101)</f>
        <v>390.8611111111111</v>
      </c>
      <c r="N100" s="9">
        <f t="shared" si="9"/>
        <v>7805</v>
      </c>
      <c r="O100" s="9">
        <f t="shared" si="10"/>
        <v>13481</v>
      </c>
      <c r="P100" s="8">
        <f>O100/36</f>
        <v>374.47222222222223</v>
      </c>
      <c r="Q100" s="8">
        <v>0</v>
      </c>
      <c r="R100" s="8">
        <f>SUM(P100,Q101)</f>
        <v>384.7638888888889</v>
      </c>
    </row>
    <row r="101" spans="1:18" ht="10.5">
      <c r="A101" s="215"/>
      <c r="B101" s="215"/>
      <c r="C101" s="54" t="s">
        <v>0</v>
      </c>
      <c r="D101" s="15">
        <f>SUM(D91,D93,D95,D97,D99)</f>
        <v>37</v>
      </c>
      <c r="E101" s="15">
        <f>SUM(E91,E93,E95,E97,E99)</f>
        <v>108</v>
      </c>
      <c r="F101" s="12">
        <f>E101/12</f>
        <v>9</v>
      </c>
      <c r="G101" s="57">
        <f>F101*1</f>
        <v>9</v>
      </c>
      <c r="H101" s="11">
        <v>0</v>
      </c>
      <c r="I101" s="15">
        <f>SUM(I91,I93,I95,I97,I99)</f>
        <v>39</v>
      </c>
      <c r="J101" s="15">
        <f>SUM(J91,J93,J95,J97,J99)</f>
        <v>139</v>
      </c>
      <c r="K101" s="8">
        <f>J101/12</f>
        <v>11.583333333333334</v>
      </c>
      <c r="L101" s="8">
        <f>K101*1</f>
        <v>11.583333333333334</v>
      </c>
      <c r="M101" s="8">
        <v>0</v>
      </c>
      <c r="N101" s="9">
        <f t="shared" si="9"/>
        <v>76</v>
      </c>
      <c r="O101" s="9">
        <f t="shared" si="10"/>
        <v>247</v>
      </c>
      <c r="P101" s="8">
        <f>O101/24</f>
        <v>10.291666666666666</v>
      </c>
      <c r="Q101" s="8">
        <f>P101*1</f>
        <v>10.291666666666666</v>
      </c>
      <c r="R101" s="8">
        <v>0</v>
      </c>
    </row>
    <row r="102" spans="1:18" ht="10.5">
      <c r="A102" s="43" t="s">
        <v>40</v>
      </c>
      <c r="B102" s="42"/>
      <c r="C102" s="56"/>
      <c r="D102" s="35"/>
      <c r="E102" s="35"/>
      <c r="F102" s="34"/>
      <c r="G102" s="34"/>
      <c r="H102" s="34"/>
      <c r="I102" s="33"/>
      <c r="J102" s="33"/>
      <c r="K102" s="32"/>
      <c r="L102" s="41"/>
      <c r="M102" s="40"/>
      <c r="N102" s="29">
        <f t="shared" si="9"/>
        <v>0</v>
      </c>
      <c r="O102" s="28"/>
      <c r="P102" s="39"/>
      <c r="Q102" s="26"/>
      <c r="R102" s="26"/>
    </row>
    <row r="103" spans="1:18" ht="10.5">
      <c r="A103" s="38"/>
      <c r="B103" s="37" t="s">
        <v>22</v>
      </c>
      <c r="C103" s="56" t="s">
        <v>1</v>
      </c>
      <c r="D103" s="35">
        <v>6437</v>
      </c>
      <c r="E103" s="35">
        <v>14460</v>
      </c>
      <c r="F103" s="34">
        <f>E103/18</f>
        <v>803.3333333333334</v>
      </c>
      <c r="G103" s="34">
        <v>0</v>
      </c>
      <c r="H103" s="34">
        <f>SUM(F103,G104)</f>
        <v>803.3333333333334</v>
      </c>
      <c r="I103" s="33">
        <v>5430</v>
      </c>
      <c r="J103" s="33">
        <v>12481</v>
      </c>
      <c r="K103" s="32">
        <f>J103/18</f>
        <v>693.3888888888889</v>
      </c>
      <c r="L103" s="31">
        <v>0</v>
      </c>
      <c r="M103" s="30">
        <f>SUM(K103,L104)</f>
        <v>693.3888888888889</v>
      </c>
      <c r="N103" s="29">
        <f t="shared" si="9"/>
        <v>11867</v>
      </c>
      <c r="O103" s="28">
        <f>SUM(E103,J103)</f>
        <v>26941</v>
      </c>
      <c r="P103" s="27">
        <f>O103/36</f>
        <v>748.3611111111111</v>
      </c>
      <c r="Q103" s="26">
        <v>0</v>
      </c>
      <c r="R103" s="26">
        <f>SUM(P103,Q104)</f>
        <v>748.3611111111111</v>
      </c>
    </row>
    <row r="104" spans="1:18" ht="10.5">
      <c r="A104" s="25"/>
      <c r="B104" s="24"/>
      <c r="C104" s="55" t="s">
        <v>0</v>
      </c>
      <c r="D104" s="22">
        <v>0</v>
      </c>
      <c r="E104" s="22">
        <v>0</v>
      </c>
      <c r="F104" s="16">
        <f>E104/12</f>
        <v>0</v>
      </c>
      <c r="G104" s="16">
        <f>F104*1.8</f>
        <v>0</v>
      </c>
      <c r="H104" s="16">
        <v>0</v>
      </c>
      <c r="I104" s="47"/>
      <c r="J104" s="47"/>
      <c r="K104" s="21">
        <f>J104/12</f>
        <v>0</v>
      </c>
      <c r="L104" s="20">
        <f>K104*1.8</f>
        <v>0</v>
      </c>
      <c r="M104" s="19">
        <v>0</v>
      </c>
      <c r="N104" s="58"/>
      <c r="O104" s="46"/>
      <c r="P104" s="17">
        <f>O104/24</f>
        <v>0</v>
      </c>
      <c r="Q104" s="16">
        <f>P104*1.8</f>
        <v>0</v>
      </c>
      <c r="R104" s="16">
        <v>0</v>
      </c>
    </row>
    <row r="105" spans="1:18" ht="10.5">
      <c r="A105" s="215" t="s">
        <v>3</v>
      </c>
      <c r="B105" s="215" t="s">
        <v>3</v>
      </c>
      <c r="C105" s="54" t="s">
        <v>1</v>
      </c>
      <c r="D105" s="13">
        <f>SUM(D103)</f>
        <v>6437</v>
      </c>
      <c r="E105" s="13">
        <f>SUM(E103)</f>
        <v>14460</v>
      </c>
      <c r="F105" s="12">
        <f>E105/18</f>
        <v>803.3333333333334</v>
      </c>
      <c r="G105" s="15">
        <v>0</v>
      </c>
      <c r="H105" s="8">
        <f>SUM(F105,G106)</f>
        <v>803.3333333333334</v>
      </c>
      <c r="I105" s="44">
        <f>SUM(I103)</f>
        <v>5430</v>
      </c>
      <c r="J105" s="15">
        <f>SUM(J103)</f>
        <v>12481</v>
      </c>
      <c r="K105" s="8">
        <f>J105/18</f>
        <v>693.3888888888889</v>
      </c>
      <c r="L105" s="8">
        <v>0</v>
      </c>
      <c r="M105" s="8">
        <f>SUM(K105,L106)</f>
        <v>693.3888888888889</v>
      </c>
      <c r="N105" s="9">
        <f>SUM(D105,I105)</f>
        <v>11867</v>
      </c>
      <c r="O105" s="9">
        <f>SUM(E105,J105)</f>
        <v>26941</v>
      </c>
      <c r="P105" s="8">
        <f>O105/36</f>
        <v>748.3611111111111</v>
      </c>
      <c r="Q105" s="8">
        <v>0</v>
      </c>
      <c r="R105" s="8">
        <f>SUM(P105,Q106)</f>
        <v>748.3611111111111</v>
      </c>
    </row>
    <row r="106" spans="1:18" ht="10.5">
      <c r="A106" s="215"/>
      <c r="B106" s="215"/>
      <c r="C106" s="54" t="s">
        <v>0</v>
      </c>
      <c r="D106" s="13">
        <f>SUM(D104)</f>
        <v>0</v>
      </c>
      <c r="E106" s="13">
        <f>SUM(E104)</f>
        <v>0</v>
      </c>
      <c r="F106" s="12">
        <f>E106/12</f>
        <v>0</v>
      </c>
      <c r="G106" s="12">
        <f>F106*1.8</f>
        <v>0</v>
      </c>
      <c r="H106" s="11">
        <v>0</v>
      </c>
      <c r="I106" s="44">
        <f>SUM(I104)</f>
        <v>0</v>
      </c>
      <c r="J106" s="15">
        <f>SUM(J104)</f>
        <v>0</v>
      </c>
      <c r="K106" s="8">
        <f>J106/12</f>
        <v>0</v>
      </c>
      <c r="L106" s="8">
        <f>K106*1.8</f>
        <v>0</v>
      </c>
      <c r="M106" s="8">
        <v>0</v>
      </c>
      <c r="N106" s="9">
        <f>SUM(D106,I106)</f>
        <v>0</v>
      </c>
      <c r="O106" s="9">
        <f>SUM(E106,J106)</f>
        <v>0</v>
      </c>
      <c r="P106" s="8">
        <f>O106/24</f>
        <v>0</v>
      </c>
      <c r="Q106" s="8">
        <f>P106*1.8</f>
        <v>0</v>
      </c>
      <c r="R106" s="8">
        <v>0</v>
      </c>
    </row>
    <row r="107" spans="1:18" ht="10.5">
      <c r="A107" s="43" t="s">
        <v>39</v>
      </c>
      <c r="B107" s="42"/>
      <c r="C107" s="56"/>
      <c r="D107" s="35"/>
      <c r="E107" s="35"/>
      <c r="F107" s="34"/>
      <c r="G107" s="34"/>
      <c r="H107" s="34"/>
      <c r="I107" s="33"/>
      <c r="J107" s="33"/>
      <c r="K107" s="32"/>
      <c r="L107" s="41"/>
      <c r="M107" s="40"/>
      <c r="N107" s="29">
        <f aca="true" t="shared" si="11" ref="N107:N116">SUM(D107,I107)</f>
        <v>0</v>
      </c>
      <c r="O107" s="28"/>
      <c r="P107" s="39"/>
      <c r="Q107" s="26"/>
      <c r="R107" s="26"/>
    </row>
    <row r="108" spans="1:18" ht="10.5">
      <c r="A108" s="38" t="s">
        <v>10</v>
      </c>
      <c r="B108" s="37" t="s">
        <v>38</v>
      </c>
      <c r="C108" s="56" t="s">
        <v>1</v>
      </c>
      <c r="D108" s="35">
        <v>1251</v>
      </c>
      <c r="E108" s="35">
        <v>3026</v>
      </c>
      <c r="F108" s="34">
        <f>E108/18</f>
        <v>168.11111111111111</v>
      </c>
      <c r="G108" s="34">
        <v>0</v>
      </c>
      <c r="H108" s="34">
        <f>SUM(F108,G109)</f>
        <v>185.2111111111111</v>
      </c>
      <c r="I108" s="33">
        <v>1260</v>
      </c>
      <c r="J108" s="33">
        <v>2703</v>
      </c>
      <c r="K108" s="32">
        <f>J108/18</f>
        <v>150.16666666666666</v>
      </c>
      <c r="L108" s="31">
        <v>0</v>
      </c>
      <c r="M108" s="30">
        <f>SUM(K108,L109)</f>
        <v>179.26666666666665</v>
      </c>
      <c r="N108" s="29">
        <f t="shared" si="11"/>
        <v>2511</v>
      </c>
      <c r="O108" s="28">
        <f aca="true" t="shared" si="12" ref="O108:O116">SUM(E108,J108)</f>
        <v>5729</v>
      </c>
      <c r="P108" s="27">
        <f>O108/36</f>
        <v>159.13888888888889</v>
      </c>
      <c r="Q108" s="26">
        <v>0</v>
      </c>
      <c r="R108" s="26">
        <f>SUM(P108,Q109)</f>
        <v>182.23888888888888</v>
      </c>
    </row>
    <row r="109" spans="1:18" ht="10.5">
      <c r="A109" s="25"/>
      <c r="B109" s="24"/>
      <c r="C109" s="55" t="s">
        <v>0</v>
      </c>
      <c r="D109" s="22">
        <v>57</v>
      </c>
      <c r="E109" s="22">
        <v>114</v>
      </c>
      <c r="F109" s="16">
        <f>E109/12</f>
        <v>9.5</v>
      </c>
      <c r="G109" s="16">
        <f>F109*1.8</f>
        <v>17.1</v>
      </c>
      <c r="H109" s="16">
        <v>0</v>
      </c>
      <c r="I109" s="47">
        <v>52</v>
      </c>
      <c r="J109" s="47">
        <v>194</v>
      </c>
      <c r="K109" s="21">
        <f>J109/12</f>
        <v>16.166666666666668</v>
      </c>
      <c r="L109" s="20">
        <f>K109*1.8</f>
        <v>29.1</v>
      </c>
      <c r="M109" s="19">
        <v>0</v>
      </c>
      <c r="N109" s="22">
        <f t="shared" si="11"/>
        <v>109</v>
      </c>
      <c r="O109" s="46">
        <f t="shared" si="12"/>
        <v>308</v>
      </c>
      <c r="P109" s="17">
        <f>O109/24</f>
        <v>12.833333333333334</v>
      </c>
      <c r="Q109" s="16">
        <f>P109*1.8</f>
        <v>23.1</v>
      </c>
      <c r="R109" s="16">
        <v>0</v>
      </c>
    </row>
    <row r="110" spans="1:18" ht="10.5">
      <c r="A110" s="38" t="s">
        <v>8</v>
      </c>
      <c r="B110" s="37" t="s">
        <v>37</v>
      </c>
      <c r="C110" s="56" t="s">
        <v>1</v>
      </c>
      <c r="D110" s="35">
        <v>857</v>
      </c>
      <c r="E110" s="35">
        <v>1714</v>
      </c>
      <c r="F110" s="34">
        <f>E110/18</f>
        <v>95.22222222222223</v>
      </c>
      <c r="G110" s="34">
        <v>0</v>
      </c>
      <c r="H110" s="34">
        <f>SUM(F110,G111)</f>
        <v>95.22222222222223</v>
      </c>
      <c r="I110" s="33">
        <v>725</v>
      </c>
      <c r="J110" s="33">
        <v>1450</v>
      </c>
      <c r="K110" s="32">
        <f>J110/18</f>
        <v>80.55555555555556</v>
      </c>
      <c r="L110" s="31">
        <v>0</v>
      </c>
      <c r="M110" s="30">
        <f>SUM(K110,L111)</f>
        <v>80.55555555555556</v>
      </c>
      <c r="N110" s="29">
        <f t="shared" si="11"/>
        <v>1582</v>
      </c>
      <c r="O110" s="28">
        <f t="shared" si="12"/>
        <v>3164</v>
      </c>
      <c r="P110" s="27">
        <f>O110/36</f>
        <v>87.88888888888889</v>
      </c>
      <c r="Q110" s="26">
        <v>0</v>
      </c>
      <c r="R110" s="26">
        <f>SUM(P110,Q111)</f>
        <v>87.88888888888889</v>
      </c>
    </row>
    <row r="111" spans="1:18" ht="10.5">
      <c r="A111" s="25"/>
      <c r="B111" s="24"/>
      <c r="C111" s="55" t="s">
        <v>0</v>
      </c>
      <c r="D111" s="22">
        <v>0</v>
      </c>
      <c r="E111" s="22">
        <v>0</v>
      </c>
      <c r="F111" s="16">
        <f>E111/12</f>
        <v>0</v>
      </c>
      <c r="G111" s="16">
        <f>F111*1.8</f>
        <v>0</v>
      </c>
      <c r="H111" s="16">
        <v>0</v>
      </c>
      <c r="I111" s="47">
        <v>0</v>
      </c>
      <c r="J111" s="47">
        <v>0</v>
      </c>
      <c r="K111" s="21">
        <f>J111/12</f>
        <v>0</v>
      </c>
      <c r="L111" s="20">
        <f>K111*1.8</f>
        <v>0</v>
      </c>
      <c r="M111" s="19">
        <v>0</v>
      </c>
      <c r="N111" s="22">
        <f t="shared" si="11"/>
        <v>0</v>
      </c>
      <c r="O111" s="46">
        <f t="shared" si="12"/>
        <v>0</v>
      </c>
      <c r="P111" s="17">
        <f>O111/24</f>
        <v>0</v>
      </c>
      <c r="Q111" s="16">
        <f>P111*1.8</f>
        <v>0</v>
      </c>
      <c r="R111" s="16">
        <v>0</v>
      </c>
    </row>
    <row r="112" spans="1:18" ht="10.5">
      <c r="A112" s="38" t="s">
        <v>6</v>
      </c>
      <c r="B112" s="37" t="s">
        <v>36</v>
      </c>
      <c r="C112" s="56" t="s">
        <v>1</v>
      </c>
      <c r="D112" s="35">
        <v>1957</v>
      </c>
      <c r="E112" s="35">
        <v>5537</v>
      </c>
      <c r="F112" s="34">
        <f>E112/18</f>
        <v>307.6111111111111</v>
      </c>
      <c r="G112" s="34">
        <v>0</v>
      </c>
      <c r="H112" s="34">
        <f>SUM(F112,G113)</f>
        <v>338.0611111111111</v>
      </c>
      <c r="I112" s="33">
        <v>1115</v>
      </c>
      <c r="J112" s="33">
        <v>3166</v>
      </c>
      <c r="K112" s="32">
        <f>J112/18</f>
        <v>175.88888888888889</v>
      </c>
      <c r="L112" s="31">
        <v>0</v>
      </c>
      <c r="M112" s="30">
        <f>SUM(K112,L113)</f>
        <v>240.8388888888889</v>
      </c>
      <c r="N112" s="29">
        <f t="shared" si="11"/>
        <v>3072</v>
      </c>
      <c r="O112" s="28">
        <f t="shared" si="12"/>
        <v>8703</v>
      </c>
      <c r="P112" s="27">
        <f>O112/36</f>
        <v>241.75</v>
      </c>
      <c r="Q112" s="26">
        <v>0</v>
      </c>
      <c r="R112" s="26">
        <f>SUM(P112,Q113)</f>
        <v>289.45</v>
      </c>
    </row>
    <row r="113" spans="1:18" ht="10.5">
      <c r="A113" s="25"/>
      <c r="B113" s="24"/>
      <c r="C113" s="55" t="s">
        <v>0</v>
      </c>
      <c r="D113" s="22">
        <v>67</v>
      </c>
      <c r="E113" s="22">
        <v>203</v>
      </c>
      <c r="F113" s="16">
        <f>E113/12</f>
        <v>16.916666666666668</v>
      </c>
      <c r="G113" s="16">
        <f>F113*1.8</f>
        <v>30.450000000000003</v>
      </c>
      <c r="H113" s="16">
        <v>0</v>
      </c>
      <c r="I113" s="47">
        <v>75</v>
      </c>
      <c r="J113" s="47">
        <v>433</v>
      </c>
      <c r="K113" s="21">
        <f>J113/12</f>
        <v>36.083333333333336</v>
      </c>
      <c r="L113" s="20">
        <f>K113*1.8</f>
        <v>64.95</v>
      </c>
      <c r="M113" s="19">
        <v>0</v>
      </c>
      <c r="N113" s="22">
        <f t="shared" si="11"/>
        <v>142</v>
      </c>
      <c r="O113" s="46">
        <f t="shared" si="12"/>
        <v>636</v>
      </c>
      <c r="P113" s="17">
        <f>O113/24</f>
        <v>26.5</v>
      </c>
      <c r="Q113" s="16">
        <f>P113*1.8</f>
        <v>47.7</v>
      </c>
      <c r="R113" s="16">
        <v>0</v>
      </c>
    </row>
    <row r="114" spans="1:18" ht="10.5">
      <c r="A114" s="38" t="s">
        <v>35</v>
      </c>
      <c r="B114" s="37" t="s">
        <v>34</v>
      </c>
      <c r="C114" s="56" t="s">
        <v>1</v>
      </c>
      <c r="D114" s="35">
        <v>346</v>
      </c>
      <c r="E114" s="35">
        <v>692</v>
      </c>
      <c r="F114" s="34">
        <f>E114/18</f>
        <v>38.44444444444444</v>
      </c>
      <c r="G114" s="34">
        <v>0</v>
      </c>
      <c r="H114" s="34">
        <f>SUM(F114,G115)</f>
        <v>86.89444444444445</v>
      </c>
      <c r="I114" s="33">
        <v>491</v>
      </c>
      <c r="J114" s="33">
        <v>982</v>
      </c>
      <c r="K114" s="32">
        <f>J114/18</f>
        <v>54.55555555555556</v>
      </c>
      <c r="L114" s="31">
        <v>0</v>
      </c>
      <c r="M114" s="30">
        <f>SUM(K114,L115)</f>
        <v>106.90555555555557</v>
      </c>
      <c r="N114" s="29">
        <f t="shared" si="11"/>
        <v>837</v>
      </c>
      <c r="O114" s="28">
        <f t="shared" si="12"/>
        <v>1674</v>
      </c>
      <c r="P114" s="27">
        <f>O114/36</f>
        <v>46.5</v>
      </c>
      <c r="Q114" s="26">
        <v>0</v>
      </c>
      <c r="R114" s="26">
        <f>SUM(P114,Q115)</f>
        <v>96.9</v>
      </c>
    </row>
    <row r="115" spans="1:18" ht="10.5">
      <c r="A115" s="25"/>
      <c r="B115" s="24"/>
      <c r="C115" s="55" t="s">
        <v>0</v>
      </c>
      <c r="D115" s="22">
        <v>102</v>
      </c>
      <c r="E115" s="22">
        <v>323</v>
      </c>
      <c r="F115" s="16">
        <f>E115/12</f>
        <v>26.916666666666668</v>
      </c>
      <c r="G115" s="16">
        <f>F115*1.8</f>
        <v>48.45</v>
      </c>
      <c r="H115" s="16">
        <v>0</v>
      </c>
      <c r="I115" s="47">
        <v>126</v>
      </c>
      <c r="J115" s="47">
        <v>349</v>
      </c>
      <c r="K115" s="21">
        <f>J115/12</f>
        <v>29.083333333333332</v>
      </c>
      <c r="L115" s="20">
        <f>K115*1.8</f>
        <v>52.35</v>
      </c>
      <c r="M115" s="19">
        <v>0</v>
      </c>
      <c r="N115" s="22">
        <f t="shared" si="11"/>
        <v>228</v>
      </c>
      <c r="O115" s="46">
        <f t="shared" si="12"/>
        <v>672</v>
      </c>
      <c r="P115" s="17">
        <f>O115/24</f>
        <v>28</v>
      </c>
      <c r="Q115" s="16">
        <f>P115*1.8</f>
        <v>50.4</v>
      </c>
      <c r="R115" s="16">
        <v>0</v>
      </c>
    </row>
    <row r="116" spans="1:18" ht="10.5">
      <c r="A116" s="38" t="s">
        <v>33</v>
      </c>
      <c r="B116" s="37" t="s">
        <v>32</v>
      </c>
      <c r="C116" s="56" t="s">
        <v>1</v>
      </c>
      <c r="D116" s="35">
        <v>1417</v>
      </c>
      <c r="E116" s="35">
        <v>2086</v>
      </c>
      <c r="F116" s="34">
        <f>E116/18</f>
        <v>115.88888888888889</v>
      </c>
      <c r="G116" s="34">
        <v>0</v>
      </c>
      <c r="H116" s="34">
        <f>SUM(F116,G117)</f>
        <v>115.88888888888889</v>
      </c>
      <c r="I116" s="33">
        <v>1237</v>
      </c>
      <c r="J116" s="33">
        <v>2053</v>
      </c>
      <c r="K116" s="32">
        <f>J116/18</f>
        <v>114.05555555555556</v>
      </c>
      <c r="L116" s="31">
        <v>0</v>
      </c>
      <c r="M116" s="30">
        <f>SUM(K116,L117)</f>
        <v>114.05555555555556</v>
      </c>
      <c r="N116" s="29">
        <f t="shared" si="11"/>
        <v>2654</v>
      </c>
      <c r="O116" s="28">
        <f t="shared" si="12"/>
        <v>4139</v>
      </c>
      <c r="P116" s="27">
        <f>O116/36</f>
        <v>114.97222222222223</v>
      </c>
      <c r="Q116" s="26">
        <v>0</v>
      </c>
      <c r="R116" s="26">
        <f>SUM(P116,Q117)</f>
        <v>114.97222222222223</v>
      </c>
    </row>
    <row r="117" spans="1:18" ht="10.5">
      <c r="A117" s="25"/>
      <c r="B117" s="24"/>
      <c r="C117" s="55" t="s">
        <v>0</v>
      </c>
      <c r="D117" s="22">
        <v>0</v>
      </c>
      <c r="E117" s="22">
        <v>0</v>
      </c>
      <c r="F117" s="16">
        <f>E117/12</f>
        <v>0</v>
      </c>
      <c r="G117" s="16">
        <f>F117*1.8</f>
        <v>0</v>
      </c>
      <c r="H117" s="16">
        <v>0</v>
      </c>
      <c r="I117" s="47"/>
      <c r="J117" s="47"/>
      <c r="K117" s="21">
        <f>J117/12</f>
        <v>0</v>
      </c>
      <c r="L117" s="20">
        <f>K117*1.8</f>
        <v>0</v>
      </c>
      <c r="M117" s="19">
        <v>0</v>
      </c>
      <c r="N117" s="58">
        <v>0</v>
      </c>
      <c r="O117" s="46">
        <v>0</v>
      </c>
      <c r="P117" s="17">
        <f>O117/24</f>
        <v>0</v>
      </c>
      <c r="Q117" s="16">
        <f>P117*1.8</f>
        <v>0</v>
      </c>
      <c r="R117" s="16">
        <v>0</v>
      </c>
    </row>
    <row r="118" spans="1:18" ht="10.5">
      <c r="A118" s="38" t="s">
        <v>31</v>
      </c>
      <c r="B118" s="37" t="s">
        <v>30</v>
      </c>
      <c r="C118" s="56" t="s">
        <v>1</v>
      </c>
      <c r="D118" s="35">
        <v>979</v>
      </c>
      <c r="E118" s="35">
        <v>1958</v>
      </c>
      <c r="F118" s="34">
        <f>E118/18</f>
        <v>108.77777777777777</v>
      </c>
      <c r="G118" s="34">
        <v>0</v>
      </c>
      <c r="H118" s="34">
        <f>SUM(F118,G119)</f>
        <v>128.27777777777777</v>
      </c>
      <c r="I118" s="33">
        <v>509</v>
      </c>
      <c r="J118" s="33">
        <v>1018</v>
      </c>
      <c r="K118" s="32">
        <f>J118/18</f>
        <v>56.55555555555556</v>
      </c>
      <c r="L118" s="31">
        <v>0</v>
      </c>
      <c r="M118" s="30">
        <f>SUM(K118,L119)</f>
        <v>69.60555555555555</v>
      </c>
      <c r="N118" s="29">
        <f aca="true" t="shared" si="13" ref="N118:O124">SUM(D118,I118)</f>
        <v>1488</v>
      </c>
      <c r="O118" s="28">
        <f t="shared" si="13"/>
        <v>2976</v>
      </c>
      <c r="P118" s="27">
        <f>O118/36</f>
        <v>82.66666666666667</v>
      </c>
      <c r="Q118" s="26">
        <v>0</v>
      </c>
      <c r="R118" s="26">
        <f>SUM(P118,Q119)</f>
        <v>98.94166666666666</v>
      </c>
    </row>
    <row r="119" spans="1:18" ht="10.5">
      <c r="A119" s="25"/>
      <c r="B119" s="24"/>
      <c r="C119" s="55" t="s">
        <v>0</v>
      </c>
      <c r="D119" s="22">
        <v>41</v>
      </c>
      <c r="E119" s="22">
        <v>130</v>
      </c>
      <c r="F119" s="16">
        <f>E119/12</f>
        <v>10.833333333333334</v>
      </c>
      <c r="G119" s="16">
        <f>F119*1.8</f>
        <v>19.5</v>
      </c>
      <c r="H119" s="16">
        <v>0</v>
      </c>
      <c r="I119" s="47">
        <v>23</v>
      </c>
      <c r="J119" s="47">
        <v>87</v>
      </c>
      <c r="K119" s="21">
        <f>J119/12</f>
        <v>7.25</v>
      </c>
      <c r="L119" s="20">
        <f>K119*1.8</f>
        <v>13.05</v>
      </c>
      <c r="M119" s="19">
        <v>0</v>
      </c>
      <c r="N119" s="22">
        <f t="shared" si="13"/>
        <v>64</v>
      </c>
      <c r="O119" s="46">
        <f t="shared" si="13"/>
        <v>217</v>
      </c>
      <c r="P119" s="17">
        <f>O119/24</f>
        <v>9.041666666666666</v>
      </c>
      <c r="Q119" s="16">
        <f>P119*1.8</f>
        <v>16.275</v>
      </c>
      <c r="R119" s="16">
        <v>0</v>
      </c>
    </row>
    <row r="120" spans="1:18" ht="10.5">
      <c r="A120" s="38" t="s">
        <v>29</v>
      </c>
      <c r="B120" s="37" t="s">
        <v>28</v>
      </c>
      <c r="C120" s="56" t="s">
        <v>1</v>
      </c>
      <c r="D120" s="35">
        <v>630</v>
      </c>
      <c r="E120" s="35">
        <v>1592</v>
      </c>
      <c r="F120" s="34">
        <f>E120/18</f>
        <v>88.44444444444444</v>
      </c>
      <c r="G120" s="34">
        <v>0</v>
      </c>
      <c r="H120" s="34">
        <f>SUM(F120,G121)</f>
        <v>192.09444444444443</v>
      </c>
      <c r="I120" s="33">
        <v>575</v>
      </c>
      <c r="J120" s="33">
        <v>1192</v>
      </c>
      <c r="K120" s="32">
        <f>J120/18</f>
        <v>66.22222222222223</v>
      </c>
      <c r="L120" s="31">
        <v>0</v>
      </c>
      <c r="M120" s="30">
        <f>SUM(K120,L121)</f>
        <v>135.67222222222222</v>
      </c>
      <c r="N120" s="29">
        <f t="shared" si="13"/>
        <v>1205</v>
      </c>
      <c r="O120" s="28">
        <f t="shared" si="13"/>
        <v>2784</v>
      </c>
      <c r="P120" s="27">
        <f>O120/36</f>
        <v>77.33333333333333</v>
      </c>
      <c r="Q120" s="26">
        <v>0</v>
      </c>
      <c r="R120" s="26">
        <f>SUM(P120,Q121)</f>
        <v>163.88333333333333</v>
      </c>
    </row>
    <row r="121" spans="1:18" ht="10.5">
      <c r="A121" s="25"/>
      <c r="B121" s="24"/>
      <c r="C121" s="55" t="s">
        <v>0</v>
      </c>
      <c r="D121" s="22">
        <v>214</v>
      </c>
      <c r="E121" s="22">
        <v>691</v>
      </c>
      <c r="F121" s="16">
        <f>E121/12</f>
        <v>57.583333333333336</v>
      </c>
      <c r="G121" s="16">
        <f>F121*1.8</f>
        <v>103.65</v>
      </c>
      <c r="H121" s="16">
        <v>0</v>
      </c>
      <c r="I121" s="47">
        <v>106</v>
      </c>
      <c r="J121" s="47">
        <v>463</v>
      </c>
      <c r="K121" s="21">
        <f>J121/12</f>
        <v>38.583333333333336</v>
      </c>
      <c r="L121" s="20">
        <f>K121*1.8</f>
        <v>69.45</v>
      </c>
      <c r="M121" s="19">
        <v>0</v>
      </c>
      <c r="N121" s="22">
        <f t="shared" si="13"/>
        <v>320</v>
      </c>
      <c r="O121" s="46">
        <f t="shared" si="13"/>
        <v>1154</v>
      </c>
      <c r="P121" s="17">
        <f>O121/24</f>
        <v>48.083333333333336</v>
      </c>
      <c r="Q121" s="16">
        <f>P121*1.8</f>
        <v>86.55000000000001</v>
      </c>
      <c r="R121" s="16">
        <v>0</v>
      </c>
    </row>
    <row r="122" spans="1:18" ht="10.5">
      <c r="A122" s="38" t="s">
        <v>27</v>
      </c>
      <c r="B122" s="37" t="s">
        <v>26</v>
      </c>
      <c r="C122" s="56" t="s">
        <v>1</v>
      </c>
      <c r="D122" s="35">
        <v>4028</v>
      </c>
      <c r="E122" s="35">
        <v>9153</v>
      </c>
      <c r="F122" s="34">
        <f>E122/18</f>
        <v>508.5</v>
      </c>
      <c r="G122" s="34">
        <v>0</v>
      </c>
      <c r="H122" s="34">
        <f>SUM(F122,G123)</f>
        <v>530.25</v>
      </c>
      <c r="I122" s="33">
        <v>3439</v>
      </c>
      <c r="J122" s="33">
        <v>7748</v>
      </c>
      <c r="K122" s="32">
        <f>J122/18</f>
        <v>430.44444444444446</v>
      </c>
      <c r="L122" s="31">
        <v>0</v>
      </c>
      <c r="M122" s="30">
        <f>SUM(K122,L123)</f>
        <v>472.14444444444445</v>
      </c>
      <c r="N122" s="29">
        <f t="shared" si="13"/>
        <v>7467</v>
      </c>
      <c r="O122" s="28">
        <f t="shared" si="13"/>
        <v>16901</v>
      </c>
      <c r="P122" s="27">
        <f>O122/36</f>
        <v>469.47222222222223</v>
      </c>
      <c r="Q122" s="26">
        <v>0</v>
      </c>
      <c r="R122" s="26">
        <f>SUM(P122,Q123)</f>
        <v>501.19722222222225</v>
      </c>
    </row>
    <row r="123" spans="1:18" ht="10.5">
      <c r="A123" s="25"/>
      <c r="B123" s="24"/>
      <c r="C123" s="55" t="s">
        <v>0</v>
      </c>
      <c r="D123" s="22">
        <v>47</v>
      </c>
      <c r="E123" s="22">
        <v>145</v>
      </c>
      <c r="F123" s="16">
        <f>E123/12</f>
        <v>12.083333333333334</v>
      </c>
      <c r="G123" s="16">
        <f>F123*1.8</f>
        <v>21.75</v>
      </c>
      <c r="H123" s="16">
        <v>0</v>
      </c>
      <c r="I123" s="47">
        <v>52</v>
      </c>
      <c r="J123" s="47">
        <v>278</v>
      </c>
      <c r="K123" s="21">
        <f>J123/12</f>
        <v>23.166666666666668</v>
      </c>
      <c r="L123" s="20">
        <f>K123*1.8</f>
        <v>41.7</v>
      </c>
      <c r="M123" s="19">
        <v>0</v>
      </c>
      <c r="N123" s="22">
        <f t="shared" si="13"/>
        <v>99</v>
      </c>
      <c r="O123" s="46">
        <f t="shared" si="13"/>
        <v>423</v>
      </c>
      <c r="P123" s="17">
        <f>O123/24</f>
        <v>17.625</v>
      </c>
      <c r="Q123" s="16">
        <f>P123*1.8</f>
        <v>31.725</v>
      </c>
      <c r="R123" s="16">
        <v>0</v>
      </c>
    </row>
    <row r="124" spans="1:18" ht="10.5">
      <c r="A124" s="38" t="s">
        <v>25</v>
      </c>
      <c r="B124" s="37" t="s">
        <v>24</v>
      </c>
      <c r="C124" s="56" t="s">
        <v>1</v>
      </c>
      <c r="D124" s="35">
        <v>252</v>
      </c>
      <c r="E124" s="35">
        <v>640</v>
      </c>
      <c r="F124" s="34">
        <f>E124/18</f>
        <v>35.55555555555556</v>
      </c>
      <c r="G124" s="34">
        <v>0</v>
      </c>
      <c r="H124" s="34">
        <f>SUM(F124,G125)</f>
        <v>35.55555555555556</v>
      </c>
      <c r="I124" s="33">
        <v>180</v>
      </c>
      <c r="J124" s="33">
        <v>516</v>
      </c>
      <c r="K124" s="32">
        <f>J124/18</f>
        <v>28.666666666666668</v>
      </c>
      <c r="L124" s="31">
        <v>0</v>
      </c>
      <c r="M124" s="30">
        <f>SUM(K124,L125)</f>
        <v>28.666666666666668</v>
      </c>
      <c r="N124" s="29">
        <f t="shared" si="13"/>
        <v>432</v>
      </c>
      <c r="O124" s="28">
        <f t="shared" si="13"/>
        <v>1156</v>
      </c>
      <c r="P124" s="27">
        <f>O124/36</f>
        <v>32.111111111111114</v>
      </c>
      <c r="Q124" s="26">
        <v>0</v>
      </c>
      <c r="R124" s="26">
        <f>SUM(P124,Q125)</f>
        <v>32.111111111111114</v>
      </c>
    </row>
    <row r="125" spans="1:18" ht="10.5">
      <c r="A125" s="25"/>
      <c r="B125" s="24"/>
      <c r="C125" s="55" t="s">
        <v>0</v>
      </c>
      <c r="D125" s="22">
        <v>0</v>
      </c>
      <c r="E125" s="22">
        <v>0</v>
      </c>
      <c r="F125" s="16">
        <f>E125/12</f>
        <v>0</v>
      </c>
      <c r="G125" s="16">
        <f>F125*1.8</f>
        <v>0</v>
      </c>
      <c r="H125" s="16">
        <v>0</v>
      </c>
      <c r="I125" s="47"/>
      <c r="J125" s="47"/>
      <c r="K125" s="21">
        <f>J125/12</f>
        <v>0</v>
      </c>
      <c r="L125" s="20">
        <f>K125*1.8</f>
        <v>0</v>
      </c>
      <c r="M125" s="19">
        <v>0</v>
      </c>
      <c r="N125" s="58">
        <v>0</v>
      </c>
      <c r="O125" s="46">
        <v>0</v>
      </c>
      <c r="P125" s="17">
        <f>O125/24</f>
        <v>0</v>
      </c>
      <c r="Q125" s="16">
        <f>P125*1.8</f>
        <v>0</v>
      </c>
      <c r="R125" s="16">
        <v>0</v>
      </c>
    </row>
    <row r="126" spans="1:18" ht="10.5">
      <c r="A126" s="38" t="s">
        <v>23</v>
      </c>
      <c r="B126" s="60" t="s">
        <v>22</v>
      </c>
      <c r="C126" s="56" t="s">
        <v>1</v>
      </c>
      <c r="D126" s="35">
        <v>824</v>
      </c>
      <c r="E126" s="35">
        <v>2865</v>
      </c>
      <c r="F126" s="34">
        <f>E126/18</f>
        <v>159.16666666666666</v>
      </c>
      <c r="G126" s="34">
        <v>0</v>
      </c>
      <c r="H126" s="34">
        <f>SUM(F126,G127)</f>
        <v>162.76666666666665</v>
      </c>
      <c r="I126" s="33">
        <f>120+1307</f>
        <v>1427</v>
      </c>
      <c r="J126" s="33">
        <f>257+4028</f>
        <v>4285</v>
      </c>
      <c r="K126" s="32">
        <f>J126/18</f>
        <v>238.05555555555554</v>
      </c>
      <c r="L126" s="31">
        <v>0</v>
      </c>
      <c r="M126" s="30">
        <f>SUM(K126,L127)</f>
        <v>238.05555555555554</v>
      </c>
      <c r="N126" s="29">
        <f aca="true" t="shared" si="14" ref="N126:O129">SUM(D126,I126)</f>
        <v>2251</v>
      </c>
      <c r="O126" s="28">
        <f t="shared" si="14"/>
        <v>7150</v>
      </c>
      <c r="P126" s="27">
        <f>O126/36</f>
        <v>198.61111111111111</v>
      </c>
      <c r="Q126" s="26">
        <v>0</v>
      </c>
      <c r="R126" s="26">
        <f>SUM(P126,Q127)</f>
        <v>200.41111111111113</v>
      </c>
    </row>
    <row r="127" spans="1:18" ht="10.5">
      <c r="A127" s="25"/>
      <c r="B127" s="24"/>
      <c r="C127" s="55" t="s">
        <v>0</v>
      </c>
      <c r="D127" s="22">
        <v>2</v>
      </c>
      <c r="E127" s="22">
        <v>24</v>
      </c>
      <c r="F127" s="16">
        <f>E127/12</f>
        <v>2</v>
      </c>
      <c r="G127" s="16">
        <f>F127*1.8</f>
        <v>3.6</v>
      </c>
      <c r="H127" s="16">
        <v>0</v>
      </c>
      <c r="I127" s="47"/>
      <c r="J127" s="47"/>
      <c r="K127" s="21">
        <f>J127/12</f>
        <v>0</v>
      </c>
      <c r="L127" s="20">
        <f>K127*1.8</f>
        <v>0</v>
      </c>
      <c r="M127" s="19">
        <v>0</v>
      </c>
      <c r="N127" s="22">
        <f t="shared" si="14"/>
        <v>2</v>
      </c>
      <c r="O127" s="46">
        <f t="shared" si="14"/>
        <v>24</v>
      </c>
      <c r="P127" s="17">
        <f>O127/24</f>
        <v>1</v>
      </c>
      <c r="Q127" s="16">
        <f>P127*1.8</f>
        <v>1.8</v>
      </c>
      <c r="R127" s="16">
        <v>0</v>
      </c>
    </row>
    <row r="128" spans="1:18" ht="10.5">
      <c r="A128" s="215" t="s">
        <v>3</v>
      </c>
      <c r="B128" s="215"/>
      <c r="C128" s="54" t="s">
        <v>1</v>
      </c>
      <c r="D128" s="15">
        <f>SUM(D108,D110,D112,D114,D116,D118,D120,D122,D124,D126)</f>
        <v>12541</v>
      </c>
      <c r="E128" s="15">
        <f>SUM(E108,E110,E112,E114,E116,E118,E120,E122,E124,E126)</f>
        <v>29263</v>
      </c>
      <c r="F128" s="12">
        <f>E128/18</f>
        <v>1625.7222222222222</v>
      </c>
      <c r="G128" s="15">
        <v>0</v>
      </c>
      <c r="H128" s="8">
        <f>SUM(F128,G129)</f>
        <v>1870.2222222222222</v>
      </c>
      <c r="I128" s="15">
        <f>SUM(I108,I110,I112,I114,I116,I118,I120,I122,I124,I126)</f>
        <v>10958</v>
      </c>
      <c r="J128" s="15">
        <f>SUM(J108,J110,J112,J114,J116,J118,J120,J122,J124,J126)</f>
        <v>25113</v>
      </c>
      <c r="K128" s="8">
        <f>J128/18</f>
        <v>1395.1666666666667</v>
      </c>
      <c r="L128" s="8">
        <v>0</v>
      </c>
      <c r="M128" s="8">
        <f>SUM(K128,L129)</f>
        <v>1665.7666666666669</v>
      </c>
      <c r="N128" s="9">
        <f t="shared" si="14"/>
        <v>23499</v>
      </c>
      <c r="O128" s="9">
        <f t="shared" si="14"/>
        <v>54376</v>
      </c>
      <c r="P128" s="8">
        <f>O128/36</f>
        <v>1510.4444444444443</v>
      </c>
      <c r="Q128" s="8">
        <v>0</v>
      </c>
      <c r="R128" s="8">
        <f>SUM(P128,Q129)</f>
        <v>1767.9944444444443</v>
      </c>
    </row>
    <row r="129" spans="1:18" ht="10.5">
      <c r="A129" s="215"/>
      <c r="B129" s="215"/>
      <c r="C129" s="54" t="s">
        <v>0</v>
      </c>
      <c r="D129" s="15">
        <f>SUM(D109,D111,D113,D115,D117,D119,D121,D123,D125,D127)</f>
        <v>530</v>
      </c>
      <c r="E129" s="15">
        <f>SUM(E109,E111,E113,E115,E117,E119,E121,E123,E125,E127)</f>
        <v>1630</v>
      </c>
      <c r="F129" s="12">
        <f>E129/12</f>
        <v>135.83333333333334</v>
      </c>
      <c r="G129" s="57">
        <f>F129*1.8</f>
        <v>244.50000000000003</v>
      </c>
      <c r="H129" s="11">
        <v>0</v>
      </c>
      <c r="I129" s="15">
        <f>SUM(I109,I111,I113,I115,I117,I119,I121,I123,I125,I127)</f>
        <v>434</v>
      </c>
      <c r="J129" s="15">
        <f>SUM(J109,J111,J113,J115,J117,J119,J121,J123,J125,J127)</f>
        <v>1804</v>
      </c>
      <c r="K129" s="8">
        <f>J129/12</f>
        <v>150.33333333333334</v>
      </c>
      <c r="L129" s="8">
        <f>K129*1.8</f>
        <v>270.6</v>
      </c>
      <c r="M129" s="8">
        <v>0</v>
      </c>
      <c r="N129" s="9">
        <f t="shared" si="14"/>
        <v>964</v>
      </c>
      <c r="O129" s="9">
        <f t="shared" si="14"/>
        <v>3434</v>
      </c>
      <c r="P129" s="8">
        <f>O129/24</f>
        <v>143.08333333333334</v>
      </c>
      <c r="Q129" s="8">
        <f>P129*1.8</f>
        <v>257.55</v>
      </c>
      <c r="R129" s="8">
        <v>0</v>
      </c>
    </row>
    <row r="130" spans="1:18" ht="10.5">
      <c r="A130" s="43" t="s">
        <v>21</v>
      </c>
      <c r="B130" s="42"/>
      <c r="C130" s="36"/>
      <c r="D130" s="53"/>
      <c r="E130" s="53"/>
      <c r="F130" s="53"/>
      <c r="G130" s="53"/>
      <c r="H130" s="53"/>
      <c r="I130" s="33"/>
      <c r="J130" s="33"/>
      <c r="K130" s="32"/>
      <c r="L130" s="41"/>
      <c r="M130" s="52"/>
      <c r="N130" s="29">
        <f aca="true" t="shared" si="15" ref="N130:N146">SUM(D130,I130)</f>
        <v>0</v>
      </c>
      <c r="O130" s="28"/>
      <c r="P130" s="39"/>
      <c r="Q130" s="26"/>
      <c r="R130" s="26"/>
    </row>
    <row r="131" spans="1:18" ht="10.5">
      <c r="A131" s="51"/>
      <c r="B131" s="37"/>
      <c r="C131" s="36" t="s">
        <v>1</v>
      </c>
      <c r="D131" s="35">
        <v>0</v>
      </c>
      <c r="E131" s="35">
        <v>0</v>
      </c>
      <c r="F131" s="34">
        <f>E131/18</f>
        <v>0</v>
      </c>
      <c r="G131" s="34">
        <v>0</v>
      </c>
      <c r="H131" s="34">
        <f>SUM(F131,G132)</f>
        <v>10.65</v>
      </c>
      <c r="I131" s="33">
        <v>0</v>
      </c>
      <c r="J131" s="33">
        <v>0</v>
      </c>
      <c r="K131" s="32">
        <f>J131/18</f>
        <v>0</v>
      </c>
      <c r="L131" s="31">
        <v>0</v>
      </c>
      <c r="M131" s="30">
        <f>SUM(K131,L132)</f>
        <v>4.95</v>
      </c>
      <c r="N131" s="29">
        <f t="shared" si="15"/>
        <v>0</v>
      </c>
      <c r="O131" s="28">
        <f>SUM(E131,J131)</f>
        <v>0</v>
      </c>
      <c r="P131" s="27">
        <f>O131/36</f>
        <v>0</v>
      </c>
      <c r="Q131" s="26">
        <v>0</v>
      </c>
      <c r="R131" s="26">
        <f>SUM(P131,Q132)</f>
        <v>7.8</v>
      </c>
    </row>
    <row r="132" spans="1:18" ht="10.5">
      <c r="A132" s="25"/>
      <c r="B132" s="24"/>
      <c r="C132" s="55" t="s">
        <v>0</v>
      </c>
      <c r="D132" s="22">
        <v>17</v>
      </c>
      <c r="E132" s="22">
        <v>71</v>
      </c>
      <c r="F132" s="16">
        <f>E132/12</f>
        <v>5.916666666666667</v>
      </c>
      <c r="G132" s="16">
        <f>F132*1.8</f>
        <v>10.65</v>
      </c>
      <c r="H132" s="16">
        <v>0</v>
      </c>
      <c r="I132" s="47">
        <v>11</v>
      </c>
      <c r="J132" s="47">
        <v>33</v>
      </c>
      <c r="K132" s="21">
        <f>J132/12</f>
        <v>2.75</v>
      </c>
      <c r="L132" s="20">
        <f>K132*1.8</f>
        <v>4.95</v>
      </c>
      <c r="M132" s="19">
        <v>0</v>
      </c>
      <c r="N132" s="22">
        <f t="shared" si="15"/>
        <v>28</v>
      </c>
      <c r="O132" s="46">
        <f>SUM(E132,J132)</f>
        <v>104</v>
      </c>
      <c r="P132" s="17">
        <f>O132/24</f>
        <v>4.333333333333333</v>
      </c>
      <c r="Q132" s="16">
        <f>P132*1.8</f>
        <v>7.8</v>
      </c>
      <c r="R132" s="16">
        <v>0</v>
      </c>
    </row>
    <row r="133" spans="1:18" ht="10.5">
      <c r="A133" s="215" t="s">
        <v>3</v>
      </c>
      <c r="B133" s="215"/>
      <c r="C133" s="54" t="s">
        <v>1</v>
      </c>
      <c r="D133" s="13">
        <f>SUM(D131)</f>
        <v>0</v>
      </c>
      <c r="E133" s="13">
        <f>SUM(E131)</f>
        <v>0</v>
      </c>
      <c r="F133" s="12">
        <f>E133/18</f>
        <v>0</v>
      </c>
      <c r="G133" s="15">
        <v>0</v>
      </c>
      <c r="H133" s="8">
        <f>SUM(F133,G134)</f>
        <v>10.65</v>
      </c>
      <c r="I133" s="44">
        <v>0</v>
      </c>
      <c r="J133" s="44">
        <v>0</v>
      </c>
      <c r="K133" s="8">
        <f>J133/18</f>
        <v>0</v>
      </c>
      <c r="L133" s="8">
        <v>0</v>
      </c>
      <c r="M133" s="8">
        <f>SUM(K133,L134)</f>
        <v>4.95</v>
      </c>
      <c r="N133" s="9">
        <f t="shared" si="15"/>
        <v>0</v>
      </c>
      <c r="O133" s="9">
        <f>SUM(E133,J133)</f>
        <v>0</v>
      </c>
      <c r="P133" s="8">
        <f>O133/36</f>
        <v>0</v>
      </c>
      <c r="Q133" s="8">
        <v>0</v>
      </c>
      <c r="R133" s="8">
        <f>SUM(P133,Q134)</f>
        <v>7.8</v>
      </c>
    </row>
    <row r="134" spans="1:18" ht="10.5">
      <c r="A134" s="215"/>
      <c r="B134" s="215"/>
      <c r="C134" s="14" t="s">
        <v>0</v>
      </c>
      <c r="D134" s="13">
        <f>SUM(D132)</f>
        <v>17</v>
      </c>
      <c r="E134" s="13">
        <f>SUM(E132)</f>
        <v>71</v>
      </c>
      <c r="F134" s="12">
        <f>E134/12</f>
        <v>5.916666666666667</v>
      </c>
      <c r="G134" s="57">
        <f>F134*1.8</f>
        <v>10.65</v>
      </c>
      <c r="H134" s="11">
        <v>0</v>
      </c>
      <c r="I134" s="44">
        <f>SUM(I132)</f>
        <v>11</v>
      </c>
      <c r="J134" s="14">
        <f>SUM(J132)</f>
        <v>33</v>
      </c>
      <c r="K134" s="8">
        <f>J134/12</f>
        <v>2.75</v>
      </c>
      <c r="L134" s="8">
        <f>K134*1.8</f>
        <v>4.95</v>
      </c>
      <c r="M134" s="8">
        <v>0</v>
      </c>
      <c r="N134" s="9">
        <f t="shared" si="15"/>
        <v>28</v>
      </c>
      <c r="O134" s="9">
        <f>SUM(E134,J134)</f>
        <v>104</v>
      </c>
      <c r="P134" s="8">
        <f>O134/24</f>
        <v>4.333333333333333</v>
      </c>
      <c r="Q134" s="8">
        <f>P134*1.8</f>
        <v>7.8</v>
      </c>
      <c r="R134" s="8">
        <v>0</v>
      </c>
    </row>
    <row r="135" spans="1:18" ht="10.5">
      <c r="A135" s="43" t="s">
        <v>20</v>
      </c>
      <c r="B135" s="42"/>
      <c r="C135" s="36"/>
      <c r="D135" s="53"/>
      <c r="E135" s="53"/>
      <c r="F135" s="53"/>
      <c r="G135" s="53"/>
      <c r="H135" s="53"/>
      <c r="I135" s="33"/>
      <c r="J135" s="33"/>
      <c r="K135" s="32"/>
      <c r="L135" s="41"/>
      <c r="M135" s="52"/>
      <c r="N135" s="29">
        <f t="shared" si="15"/>
        <v>0</v>
      </c>
      <c r="O135" s="28"/>
      <c r="P135" s="39"/>
      <c r="Q135" s="26"/>
      <c r="R135" s="26"/>
    </row>
    <row r="136" spans="1:18" ht="10.5">
      <c r="A136" s="51"/>
      <c r="B136" s="37"/>
      <c r="C136" s="36" t="s">
        <v>1</v>
      </c>
      <c r="D136" s="35">
        <v>0</v>
      </c>
      <c r="E136" s="35">
        <v>0</v>
      </c>
      <c r="F136" s="34">
        <f>E136/18</f>
        <v>0</v>
      </c>
      <c r="G136" s="34">
        <v>0</v>
      </c>
      <c r="H136" s="34">
        <f>SUM(F136,G137)</f>
        <v>30.150000000000002</v>
      </c>
      <c r="I136" s="33"/>
      <c r="J136" s="33"/>
      <c r="K136" s="32">
        <f>J136/18</f>
        <v>0</v>
      </c>
      <c r="L136" s="31">
        <v>0</v>
      </c>
      <c r="M136" s="30">
        <f>SUM(K136,L137)</f>
        <v>14.85</v>
      </c>
      <c r="N136" s="29">
        <f t="shared" si="15"/>
        <v>0</v>
      </c>
      <c r="O136" s="28">
        <f>SUM(E136,J136)</f>
        <v>0</v>
      </c>
      <c r="P136" s="27">
        <f>O136/36</f>
        <v>0</v>
      </c>
      <c r="Q136" s="26">
        <v>0</v>
      </c>
      <c r="R136" s="26">
        <f>SUM(P136,Q137)</f>
        <v>22.5</v>
      </c>
    </row>
    <row r="137" spans="1:18" ht="10.5">
      <c r="A137" s="25"/>
      <c r="B137" s="24"/>
      <c r="C137" s="55" t="s">
        <v>0</v>
      </c>
      <c r="D137" s="22">
        <v>67</v>
      </c>
      <c r="E137" s="22">
        <v>201</v>
      </c>
      <c r="F137" s="16">
        <f>E137/12</f>
        <v>16.75</v>
      </c>
      <c r="G137" s="16">
        <f>F137*1.8</f>
        <v>30.150000000000002</v>
      </c>
      <c r="H137" s="16">
        <v>0</v>
      </c>
      <c r="I137" s="47">
        <v>33</v>
      </c>
      <c r="J137" s="47">
        <v>99</v>
      </c>
      <c r="K137" s="21">
        <f>J137/12</f>
        <v>8.25</v>
      </c>
      <c r="L137" s="20">
        <f>K137*1.8</f>
        <v>14.85</v>
      </c>
      <c r="M137" s="19">
        <v>0</v>
      </c>
      <c r="N137" s="22">
        <f t="shared" si="15"/>
        <v>100</v>
      </c>
      <c r="O137" s="46">
        <f>SUM(E137,J137)</f>
        <v>300</v>
      </c>
      <c r="P137" s="17">
        <f>O137/24</f>
        <v>12.5</v>
      </c>
      <c r="Q137" s="16">
        <f>P137*1.8</f>
        <v>22.5</v>
      </c>
      <c r="R137" s="16">
        <v>0</v>
      </c>
    </row>
    <row r="138" spans="1:18" ht="10.5">
      <c r="A138" s="215" t="s">
        <v>3</v>
      </c>
      <c r="B138" s="215"/>
      <c r="C138" s="54" t="s">
        <v>1</v>
      </c>
      <c r="D138" s="13">
        <f>SUM(D136)</f>
        <v>0</v>
      </c>
      <c r="E138" s="13">
        <f>SUM(E136)</f>
        <v>0</v>
      </c>
      <c r="F138" s="12">
        <f>E138/18</f>
        <v>0</v>
      </c>
      <c r="G138" s="15">
        <v>0</v>
      </c>
      <c r="H138" s="8">
        <f>SUM(F138,G139)</f>
        <v>30.150000000000002</v>
      </c>
      <c r="I138" s="44"/>
      <c r="J138" s="44"/>
      <c r="K138" s="8">
        <f>J138/18</f>
        <v>0</v>
      </c>
      <c r="L138" s="8">
        <v>0</v>
      </c>
      <c r="M138" s="8">
        <f>SUM(K138,L139)</f>
        <v>14.85</v>
      </c>
      <c r="N138" s="9">
        <f t="shared" si="15"/>
        <v>0</v>
      </c>
      <c r="O138" s="9">
        <f>SUM(E138,J138)</f>
        <v>0</v>
      </c>
      <c r="P138" s="8">
        <f>O138/36</f>
        <v>0</v>
      </c>
      <c r="Q138" s="8">
        <v>0</v>
      </c>
      <c r="R138" s="8">
        <f>SUM(P138,Q139)</f>
        <v>22.5</v>
      </c>
    </row>
    <row r="139" spans="1:18" ht="10.5">
      <c r="A139" s="215"/>
      <c r="B139" s="215"/>
      <c r="C139" s="14" t="s">
        <v>0</v>
      </c>
      <c r="D139" s="13">
        <f>SUM(D137)</f>
        <v>67</v>
      </c>
      <c r="E139" s="13">
        <f>SUM(E137)</f>
        <v>201</v>
      </c>
      <c r="F139" s="12">
        <f>E139/12</f>
        <v>16.75</v>
      </c>
      <c r="G139" s="57">
        <f>F139*1.8</f>
        <v>30.150000000000002</v>
      </c>
      <c r="H139" s="11">
        <v>0</v>
      </c>
      <c r="I139" s="44">
        <f>SUM(I137)</f>
        <v>33</v>
      </c>
      <c r="J139" s="14">
        <f>SUM(J137)</f>
        <v>99</v>
      </c>
      <c r="K139" s="8">
        <f>J139/12</f>
        <v>8.25</v>
      </c>
      <c r="L139" s="8">
        <f>K139*1.8</f>
        <v>14.85</v>
      </c>
      <c r="M139" s="8">
        <v>0</v>
      </c>
      <c r="N139" s="9">
        <f t="shared" si="15"/>
        <v>100</v>
      </c>
      <c r="O139" s="9">
        <f>SUM(E139,J139)</f>
        <v>300</v>
      </c>
      <c r="P139" s="8">
        <f>O139/24</f>
        <v>12.5</v>
      </c>
      <c r="Q139" s="8">
        <f>P139*1.8</f>
        <v>22.5</v>
      </c>
      <c r="R139" s="8">
        <v>0</v>
      </c>
    </row>
    <row r="140" spans="1:18" ht="10.5">
      <c r="A140" s="43" t="s">
        <v>19</v>
      </c>
      <c r="B140" s="42"/>
      <c r="C140" s="56"/>
      <c r="D140" s="35"/>
      <c r="E140" s="35"/>
      <c r="F140" s="34"/>
      <c r="G140" s="34"/>
      <c r="H140" s="34"/>
      <c r="I140" s="33"/>
      <c r="J140" s="33"/>
      <c r="K140" s="32"/>
      <c r="L140" s="41"/>
      <c r="M140" s="40"/>
      <c r="N140" s="29">
        <f t="shared" si="15"/>
        <v>0</v>
      </c>
      <c r="O140" s="28"/>
      <c r="P140" s="39"/>
      <c r="Q140" s="26"/>
      <c r="R140" s="26"/>
    </row>
    <row r="141" spans="1:18" ht="10.5">
      <c r="A141" s="38"/>
      <c r="B141" s="37" t="s">
        <v>19</v>
      </c>
      <c r="C141" s="56" t="s">
        <v>1</v>
      </c>
      <c r="D141" s="35">
        <v>1309</v>
      </c>
      <c r="E141" s="35">
        <v>3634</v>
      </c>
      <c r="F141" s="34">
        <f>E141/18</f>
        <v>201.88888888888889</v>
      </c>
      <c r="G141" s="34">
        <v>0</v>
      </c>
      <c r="H141" s="34">
        <f>SUM(F141,G142)</f>
        <v>220.38888888888889</v>
      </c>
      <c r="I141" s="33">
        <v>1334</v>
      </c>
      <c r="J141" s="33">
        <v>3987</v>
      </c>
      <c r="K141" s="32">
        <f>J141/18</f>
        <v>221.5</v>
      </c>
      <c r="L141" s="31">
        <v>0</v>
      </c>
      <c r="M141" s="30">
        <f>SUM(K141,L142)</f>
        <v>267.1666666666667</v>
      </c>
      <c r="N141" s="29">
        <f t="shared" si="15"/>
        <v>2643</v>
      </c>
      <c r="O141" s="28">
        <f>SUM(E141,J141)</f>
        <v>7621</v>
      </c>
      <c r="P141" s="27">
        <f>O141/36</f>
        <v>211.69444444444446</v>
      </c>
      <c r="Q141" s="26">
        <v>0</v>
      </c>
      <c r="R141" s="26">
        <f>SUM(P141,Q142)</f>
        <v>243.7777777777778</v>
      </c>
    </row>
    <row r="142" spans="1:18" ht="10.5">
      <c r="A142" s="25"/>
      <c r="B142" s="24"/>
      <c r="C142" s="55" t="s">
        <v>0</v>
      </c>
      <c r="D142" s="22">
        <v>37</v>
      </c>
      <c r="E142" s="22">
        <v>111</v>
      </c>
      <c r="F142" s="16">
        <f>E142/12</f>
        <v>9.25</v>
      </c>
      <c r="G142" s="16">
        <f>F142*2</f>
        <v>18.5</v>
      </c>
      <c r="H142" s="16">
        <v>0</v>
      </c>
      <c r="I142" s="47">
        <v>25</v>
      </c>
      <c r="J142" s="47">
        <v>274</v>
      </c>
      <c r="K142" s="21">
        <f>J142/12</f>
        <v>22.833333333333332</v>
      </c>
      <c r="L142" s="20">
        <f>K142*2</f>
        <v>45.666666666666664</v>
      </c>
      <c r="M142" s="19">
        <v>0</v>
      </c>
      <c r="N142" s="22">
        <f t="shared" si="15"/>
        <v>62</v>
      </c>
      <c r="O142" s="46">
        <f>SUM(E142,J142)</f>
        <v>385</v>
      </c>
      <c r="P142" s="17">
        <f>O142/24</f>
        <v>16.041666666666668</v>
      </c>
      <c r="Q142" s="16">
        <f>P142*2</f>
        <v>32.083333333333336</v>
      </c>
      <c r="R142" s="16">
        <v>0</v>
      </c>
    </row>
    <row r="143" spans="1:18" ht="10.5">
      <c r="A143" s="215" t="s">
        <v>3</v>
      </c>
      <c r="B143" s="215"/>
      <c r="C143" s="54" t="s">
        <v>1</v>
      </c>
      <c r="D143" s="13">
        <f>SUM(D141)</f>
        <v>1309</v>
      </c>
      <c r="E143" s="13">
        <f>SUM(E141)</f>
        <v>3634</v>
      </c>
      <c r="F143" s="12">
        <f>E143/18</f>
        <v>201.88888888888889</v>
      </c>
      <c r="G143" s="15">
        <v>0</v>
      </c>
      <c r="H143" s="8">
        <f>SUM(F143,G144)</f>
        <v>220.38888888888889</v>
      </c>
      <c r="I143" s="44">
        <f>SUM(I141)</f>
        <v>1334</v>
      </c>
      <c r="J143" s="15">
        <f>SUM(J141)</f>
        <v>3987</v>
      </c>
      <c r="K143" s="8">
        <f>J143/18</f>
        <v>221.5</v>
      </c>
      <c r="L143" s="8">
        <v>0</v>
      </c>
      <c r="M143" s="8">
        <f>SUM(K143,L144)</f>
        <v>267.1666666666667</v>
      </c>
      <c r="N143" s="9">
        <f t="shared" si="15"/>
        <v>2643</v>
      </c>
      <c r="O143" s="9">
        <f>SUM(E143,J143)</f>
        <v>7621</v>
      </c>
      <c r="P143" s="8">
        <f>O143/36</f>
        <v>211.69444444444446</v>
      </c>
      <c r="Q143" s="8">
        <v>0</v>
      </c>
      <c r="R143" s="8">
        <f>SUM(P143,Q144)</f>
        <v>243.7777777777778</v>
      </c>
    </row>
    <row r="144" spans="1:18" ht="10.5">
      <c r="A144" s="215"/>
      <c r="B144" s="215"/>
      <c r="C144" s="54" t="s">
        <v>0</v>
      </c>
      <c r="D144" s="13">
        <f>SUM(D142)</f>
        <v>37</v>
      </c>
      <c r="E144" s="13">
        <f>SUM(E142)</f>
        <v>111</v>
      </c>
      <c r="F144" s="12">
        <f>E144/12</f>
        <v>9.25</v>
      </c>
      <c r="G144" s="57">
        <f>F144*2</f>
        <v>18.5</v>
      </c>
      <c r="H144" s="11">
        <v>0</v>
      </c>
      <c r="I144" s="44">
        <f>SUM(I142)</f>
        <v>25</v>
      </c>
      <c r="J144" s="15">
        <f>SUM(J142)</f>
        <v>274</v>
      </c>
      <c r="K144" s="8">
        <f>J144/12</f>
        <v>22.833333333333332</v>
      </c>
      <c r="L144" s="8">
        <f>K144*2</f>
        <v>45.666666666666664</v>
      </c>
      <c r="M144" s="8">
        <v>0</v>
      </c>
      <c r="N144" s="9">
        <f t="shared" si="15"/>
        <v>62</v>
      </c>
      <c r="O144" s="9">
        <f>SUM(E144,J144)</f>
        <v>385</v>
      </c>
      <c r="P144" s="8">
        <f>O144/24</f>
        <v>16.041666666666668</v>
      </c>
      <c r="Q144" s="8">
        <f>P144*2</f>
        <v>32.083333333333336</v>
      </c>
      <c r="R144" s="8">
        <v>0</v>
      </c>
    </row>
    <row r="145" spans="1:18" ht="10.5">
      <c r="A145" s="43" t="s">
        <v>18</v>
      </c>
      <c r="B145" s="42"/>
      <c r="C145" s="36"/>
      <c r="D145" s="53"/>
      <c r="E145" s="53"/>
      <c r="F145" s="53"/>
      <c r="G145" s="53"/>
      <c r="H145" s="53"/>
      <c r="I145" s="33"/>
      <c r="J145" s="33"/>
      <c r="K145" s="32"/>
      <c r="L145" s="41"/>
      <c r="M145" s="52"/>
      <c r="N145" s="29">
        <f t="shared" si="15"/>
        <v>0</v>
      </c>
      <c r="O145" s="28"/>
      <c r="P145" s="39"/>
      <c r="Q145" s="26"/>
      <c r="R145" s="26"/>
    </row>
    <row r="146" spans="1:18" ht="10.5">
      <c r="A146" s="51"/>
      <c r="B146" s="37"/>
      <c r="C146" s="36" t="s">
        <v>1</v>
      </c>
      <c r="D146" s="35">
        <v>2277</v>
      </c>
      <c r="E146" s="53">
        <v>6753</v>
      </c>
      <c r="F146" s="34">
        <f>E146/18</f>
        <v>375.1666666666667</v>
      </c>
      <c r="G146" s="34">
        <v>0</v>
      </c>
      <c r="H146" s="34">
        <f>SUM(F146,G147)</f>
        <v>375.1666666666667</v>
      </c>
      <c r="I146" s="33">
        <v>2210</v>
      </c>
      <c r="J146" s="33">
        <v>6600</v>
      </c>
      <c r="K146" s="32">
        <f>J146/18</f>
        <v>366.6666666666667</v>
      </c>
      <c r="L146" s="31">
        <v>0</v>
      </c>
      <c r="M146" s="30">
        <f>SUM(K146,L147)</f>
        <v>366.6666666666667</v>
      </c>
      <c r="N146" s="59">
        <f t="shared" si="15"/>
        <v>4487</v>
      </c>
      <c r="O146" s="28">
        <f>SUM(E146,J146)</f>
        <v>13353</v>
      </c>
      <c r="P146" s="27">
        <f>O146/36</f>
        <v>370.9166666666667</v>
      </c>
      <c r="Q146" s="26">
        <v>0</v>
      </c>
      <c r="R146" s="26">
        <f>SUM(P146,Q147)</f>
        <v>370.9166666666667</v>
      </c>
    </row>
    <row r="147" spans="1:18" ht="10.5">
      <c r="A147" s="48"/>
      <c r="B147" s="24"/>
      <c r="C147" s="23" t="s">
        <v>0</v>
      </c>
      <c r="D147" s="22">
        <v>0</v>
      </c>
      <c r="E147" s="22">
        <v>0</v>
      </c>
      <c r="F147" s="16">
        <f>E147/12</f>
        <v>0</v>
      </c>
      <c r="G147" s="16">
        <f>F147*1.8</f>
        <v>0</v>
      </c>
      <c r="H147" s="16">
        <v>0</v>
      </c>
      <c r="I147" s="47"/>
      <c r="J147" s="47"/>
      <c r="K147" s="21">
        <f>J147/12</f>
        <v>0</v>
      </c>
      <c r="L147" s="20">
        <f>K147*1.8</f>
        <v>0</v>
      </c>
      <c r="M147" s="19">
        <v>0</v>
      </c>
      <c r="N147" s="58"/>
      <c r="O147" s="46"/>
      <c r="P147" s="17">
        <f>O147/24</f>
        <v>0</v>
      </c>
      <c r="Q147" s="16">
        <f>P147*1.8</f>
        <v>0</v>
      </c>
      <c r="R147" s="16">
        <v>0</v>
      </c>
    </row>
    <row r="148" spans="1:18" ht="10.5">
      <c r="A148" s="215" t="s">
        <v>3</v>
      </c>
      <c r="B148" s="215"/>
      <c r="C148" s="14" t="s">
        <v>1</v>
      </c>
      <c r="D148" s="13">
        <f>SUM(D146)</f>
        <v>2277</v>
      </c>
      <c r="E148" s="13">
        <f>SUM(E146)</f>
        <v>6753</v>
      </c>
      <c r="F148" s="12">
        <f>E148/18</f>
        <v>375.1666666666667</v>
      </c>
      <c r="G148" s="15">
        <v>0</v>
      </c>
      <c r="H148" s="8">
        <f>SUM(F148,G149)</f>
        <v>375.1666666666667</v>
      </c>
      <c r="I148" s="44">
        <v>2210</v>
      </c>
      <c r="J148" s="44">
        <v>6600</v>
      </c>
      <c r="K148" s="8">
        <f>J148/18</f>
        <v>366.6666666666667</v>
      </c>
      <c r="L148" s="8">
        <v>0</v>
      </c>
      <c r="M148" s="8">
        <f>SUM(K148,L149)</f>
        <v>366.6666666666667</v>
      </c>
      <c r="N148" s="9">
        <f>SUM(D148,I148)</f>
        <v>4487</v>
      </c>
      <c r="O148" s="9">
        <f>SUM(E148,J148)</f>
        <v>13353</v>
      </c>
      <c r="P148" s="8">
        <f>O148/36</f>
        <v>370.9166666666667</v>
      </c>
      <c r="Q148" s="8">
        <v>0</v>
      </c>
      <c r="R148" s="8">
        <f>SUM(P148,Q149)</f>
        <v>370.9166666666667</v>
      </c>
    </row>
    <row r="149" spans="1:18" ht="10.5">
      <c r="A149" s="215"/>
      <c r="B149" s="215"/>
      <c r="C149" s="14" t="s">
        <v>0</v>
      </c>
      <c r="D149" s="13">
        <f>SUM(D147)</f>
        <v>0</v>
      </c>
      <c r="E149" s="13">
        <f>SUM(E147)</f>
        <v>0</v>
      </c>
      <c r="F149" s="12">
        <f>E149/12</f>
        <v>0</v>
      </c>
      <c r="G149" s="12">
        <f>F149*1.8</f>
        <v>0</v>
      </c>
      <c r="H149" s="11">
        <v>0</v>
      </c>
      <c r="I149" s="44"/>
      <c r="J149" s="44"/>
      <c r="K149" s="8">
        <f>J149/12</f>
        <v>0</v>
      </c>
      <c r="L149" s="8">
        <f>K149*1.8</f>
        <v>0</v>
      </c>
      <c r="M149" s="8">
        <v>0</v>
      </c>
      <c r="N149" s="9">
        <f>SUM(D149,I149)</f>
        <v>0</v>
      </c>
      <c r="O149" s="9">
        <f>SUM(E149,J149)</f>
        <v>0</v>
      </c>
      <c r="P149" s="8">
        <f>O149/24</f>
        <v>0</v>
      </c>
      <c r="Q149" s="8">
        <f>P149*1.8</f>
        <v>0</v>
      </c>
      <c r="R149" s="8">
        <v>0</v>
      </c>
    </row>
    <row r="150" spans="1:18" ht="10.5">
      <c r="A150" s="43" t="s">
        <v>17</v>
      </c>
      <c r="B150" s="42"/>
      <c r="C150" s="56"/>
      <c r="D150" s="35"/>
      <c r="E150" s="35"/>
      <c r="F150" s="34"/>
      <c r="G150" s="34"/>
      <c r="H150" s="34"/>
      <c r="I150" s="33"/>
      <c r="J150" s="33"/>
      <c r="K150" s="32"/>
      <c r="L150" s="41"/>
      <c r="M150" s="40"/>
      <c r="N150" s="29">
        <f aca="true" t="shared" si="16" ref="N150:N156">SUM(D150,I150)</f>
        <v>0</v>
      </c>
      <c r="O150" s="28"/>
      <c r="P150" s="39"/>
      <c r="Q150" s="26"/>
      <c r="R150" s="26"/>
    </row>
    <row r="151" spans="1:18" ht="10.5">
      <c r="A151" s="38"/>
      <c r="B151" s="37" t="s">
        <v>17</v>
      </c>
      <c r="C151" s="56" t="s">
        <v>1</v>
      </c>
      <c r="D151" s="35">
        <v>7738</v>
      </c>
      <c r="E151" s="35">
        <v>10789</v>
      </c>
      <c r="F151" s="34">
        <f>E151/18</f>
        <v>599.3888888888889</v>
      </c>
      <c r="G151" s="34">
        <v>0</v>
      </c>
      <c r="H151" s="34">
        <f>SUM(F151,G152)</f>
        <v>632.8888888888889</v>
      </c>
      <c r="I151" s="33">
        <v>5995</v>
      </c>
      <c r="J151" s="33">
        <v>9373</v>
      </c>
      <c r="K151" s="32">
        <f>J151/18</f>
        <v>520.7222222222222</v>
      </c>
      <c r="L151" s="31">
        <v>0</v>
      </c>
      <c r="M151" s="30">
        <f>SUM(K151,L152)</f>
        <v>581.3888888888888</v>
      </c>
      <c r="N151" s="29">
        <f t="shared" si="16"/>
        <v>13733</v>
      </c>
      <c r="O151" s="28">
        <f>SUM(E152,J152)</f>
        <v>1130</v>
      </c>
      <c r="P151" s="27">
        <f>O151/36</f>
        <v>31.38888888888889</v>
      </c>
      <c r="Q151" s="26">
        <v>0</v>
      </c>
      <c r="R151" s="26">
        <f>SUM(P151,Q152)</f>
        <v>78.47222222222223</v>
      </c>
    </row>
    <row r="152" spans="1:18" ht="10.5">
      <c r="A152" s="25"/>
      <c r="B152" s="24"/>
      <c r="C152" s="55" t="s">
        <v>0</v>
      </c>
      <c r="D152" s="22">
        <v>206</v>
      </c>
      <c r="E152" s="22">
        <v>402</v>
      </c>
      <c r="F152" s="16">
        <f>E152/12</f>
        <v>33.5</v>
      </c>
      <c r="G152" s="16">
        <f>F152*1</f>
        <v>33.5</v>
      </c>
      <c r="H152" s="16">
        <v>0</v>
      </c>
      <c r="I152" s="47">
        <v>97</v>
      </c>
      <c r="J152" s="47">
        <v>728</v>
      </c>
      <c r="K152" s="21">
        <f>J152/12</f>
        <v>60.666666666666664</v>
      </c>
      <c r="L152" s="20">
        <f>K152*1</f>
        <v>60.666666666666664</v>
      </c>
      <c r="M152" s="19">
        <v>0</v>
      </c>
      <c r="N152" s="22">
        <f t="shared" si="16"/>
        <v>303</v>
      </c>
      <c r="O152" s="46">
        <f>SUM(E152,J152)</f>
        <v>1130</v>
      </c>
      <c r="P152" s="17">
        <f>O152/24</f>
        <v>47.083333333333336</v>
      </c>
      <c r="Q152" s="16">
        <f>P152*1</f>
        <v>47.083333333333336</v>
      </c>
      <c r="R152" s="16">
        <v>0</v>
      </c>
    </row>
    <row r="153" spans="1:18" ht="10.5">
      <c r="A153" s="215" t="s">
        <v>3</v>
      </c>
      <c r="B153" s="215"/>
      <c r="C153" s="54" t="s">
        <v>1</v>
      </c>
      <c r="D153" s="13">
        <f>SUM(D151)</f>
        <v>7738</v>
      </c>
      <c r="E153" s="13">
        <f>SUM(E151)</f>
        <v>10789</v>
      </c>
      <c r="F153" s="12">
        <f>E153/18</f>
        <v>599.3888888888889</v>
      </c>
      <c r="G153" s="15">
        <v>0</v>
      </c>
      <c r="H153" s="8">
        <f>SUM(F153,G154)</f>
        <v>632.8888888888889</v>
      </c>
      <c r="I153" s="44">
        <f>SUM(I151)</f>
        <v>5995</v>
      </c>
      <c r="J153" s="15">
        <f>SUM(J151)</f>
        <v>9373</v>
      </c>
      <c r="K153" s="8">
        <f>J153/18</f>
        <v>520.7222222222222</v>
      </c>
      <c r="L153" s="8">
        <v>0</v>
      </c>
      <c r="M153" s="8">
        <f>SUM(K153,L154)</f>
        <v>581.3888888888888</v>
      </c>
      <c r="N153" s="9">
        <f t="shared" si="16"/>
        <v>13733</v>
      </c>
      <c r="O153" s="9">
        <f>SUM(E153,J153)</f>
        <v>20162</v>
      </c>
      <c r="P153" s="8">
        <f>O153/36</f>
        <v>560.0555555555555</v>
      </c>
      <c r="Q153" s="8">
        <v>0</v>
      </c>
      <c r="R153" s="8">
        <f>SUM(P153,Q154)</f>
        <v>607.1388888888889</v>
      </c>
    </row>
    <row r="154" spans="1:18" ht="10.5">
      <c r="A154" s="215"/>
      <c r="B154" s="215"/>
      <c r="C154" s="54" t="s">
        <v>0</v>
      </c>
      <c r="D154" s="13">
        <f>SUM(D152)</f>
        <v>206</v>
      </c>
      <c r="E154" s="13">
        <f>SUM(E152)</f>
        <v>402</v>
      </c>
      <c r="F154" s="12">
        <f>E154/12</f>
        <v>33.5</v>
      </c>
      <c r="G154" s="57">
        <f>F154*1</f>
        <v>33.5</v>
      </c>
      <c r="H154" s="11">
        <v>0</v>
      </c>
      <c r="I154" s="44">
        <f>SUM(I152)</f>
        <v>97</v>
      </c>
      <c r="J154" s="15">
        <f>SUM(J152)</f>
        <v>728</v>
      </c>
      <c r="K154" s="8">
        <f>J154/12</f>
        <v>60.666666666666664</v>
      </c>
      <c r="L154" s="8">
        <f>K154*1</f>
        <v>60.666666666666664</v>
      </c>
      <c r="M154" s="8">
        <v>0</v>
      </c>
      <c r="N154" s="9">
        <f t="shared" si="16"/>
        <v>303</v>
      </c>
      <c r="O154" s="9">
        <f>SUM(E154,J154)</f>
        <v>1130</v>
      </c>
      <c r="P154" s="8">
        <f>O154/24</f>
        <v>47.083333333333336</v>
      </c>
      <c r="Q154" s="8">
        <f>P154*1</f>
        <v>47.083333333333336</v>
      </c>
      <c r="R154" s="8">
        <v>0</v>
      </c>
    </row>
    <row r="155" spans="1:18" ht="10.5">
      <c r="A155" s="43" t="s">
        <v>16</v>
      </c>
      <c r="B155" s="42"/>
      <c r="C155" s="56"/>
      <c r="D155" s="35"/>
      <c r="E155" s="35"/>
      <c r="F155" s="34"/>
      <c r="G155" s="34"/>
      <c r="H155" s="34"/>
      <c r="I155" s="33"/>
      <c r="J155" s="33"/>
      <c r="K155" s="32"/>
      <c r="L155" s="41"/>
      <c r="M155" s="40"/>
      <c r="N155" s="29">
        <f t="shared" si="16"/>
        <v>0</v>
      </c>
      <c r="O155" s="28"/>
      <c r="P155" s="39"/>
      <c r="Q155" s="26"/>
      <c r="R155" s="26"/>
    </row>
    <row r="156" spans="1:18" ht="10.5">
      <c r="A156" s="38"/>
      <c r="B156" s="37" t="s">
        <v>15</v>
      </c>
      <c r="C156" s="56" t="s">
        <v>1</v>
      </c>
      <c r="D156" s="35">
        <v>465</v>
      </c>
      <c r="E156" s="35">
        <v>963</v>
      </c>
      <c r="F156" s="34">
        <f>E156/18</f>
        <v>53.5</v>
      </c>
      <c r="G156" s="34">
        <v>0</v>
      </c>
      <c r="H156" s="34">
        <f>SUM(F156,G157)</f>
        <v>53.5</v>
      </c>
      <c r="I156" s="33">
        <v>483</v>
      </c>
      <c r="J156" s="33">
        <v>1248</v>
      </c>
      <c r="K156" s="32">
        <f>J156/18</f>
        <v>69.33333333333333</v>
      </c>
      <c r="L156" s="31">
        <v>0</v>
      </c>
      <c r="M156" s="30">
        <f>SUM(K156,L157)</f>
        <v>69.33333333333333</v>
      </c>
      <c r="N156" s="29">
        <f t="shared" si="16"/>
        <v>948</v>
      </c>
      <c r="O156" s="28">
        <f>SUM(E156,J156)</f>
        <v>2211</v>
      </c>
      <c r="P156" s="27">
        <f>O156/36</f>
        <v>61.416666666666664</v>
      </c>
      <c r="Q156" s="26">
        <v>0</v>
      </c>
      <c r="R156" s="26">
        <f>SUM(P156,Q157)</f>
        <v>61.416666666666664</v>
      </c>
    </row>
    <row r="157" spans="1:18" ht="10.5">
      <c r="A157" s="25"/>
      <c r="B157" s="24"/>
      <c r="C157" s="55" t="s">
        <v>0</v>
      </c>
      <c r="D157" s="22">
        <v>0</v>
      </c>
      <c r="E157" s="22">
        <v>0</v>
      </c>
      <c r="F157" s="16">
        <f>E157/12</f>
        <v>0</v>
      </c>
      <c r="G157" s="16">
        <f>F157*1</f>
        <v>0</v>
      </c>
      <c r="H157" s="16">
        <v>0</v>
      </c>
      <c r="I157" s="18">
        <v>0</v>
      </c>
      <c r="J157" s="18">
        <v>0</v>
      </c>
      <c r="K157" s="21">
        <f>J157/12</f>
        <v>0</v>
      </c>
      <c r="L157" s="20">
        <f>K157*1</f>
        <v>0</v>
      </c>
      <c r="M157" s="19">
        <v>0</v>
      </c>
      <c r="N157" s="18">
        <v>0</v>
      </c>
      <c r="O157" s="18">
        <v>0</v>
      </c>
      <c r="P157" s="17">
        <f>O157/24</f>
        <v>0</v>
      </c>
      <c r="Q157" s="16">
        <f>P157*1</f>
        <v>0</v>
      </c>
      <c r="R157" s="16">
        <v>0</v>
      </c>
    </row>
    <row r="158" spans="1:18" ht="10.5">
      <c r="A158" s="215" t="s">
        <v>3</v>
      </c>
      <c r="B158" s="215"/>
      <c r="C158" s="54" t="s">
        <v>1</v>
      </c>
      <c r="D158" s="13">
        <f>SUM(D156)</f>
        <v>465</v>
      </c>
      <c r="E158" s="13">
        <f>SUM(E156)</f>
        <v>963</v>
      </c>
      <c r="F158" s="12">
        <f>E158/18</f>
        <v>53.5</v>
      </c>
      <c r="G158" s="15">
        <v>0</v>
      </c>
      <c r="H158" s="8">
        <f>SUM(F158,G159)</f>
        <v>53.5</v>
      </c>
      <c r="I158" s="44">
        <f>SUM(I156)</f>
        <v>483</v>
      </c>
      <c r="J158" s="15">
        <f>SUM(J156)</f>
        <v>1248</v>
      </c>
      <c r="K158" s="8">
        <f>J158/18</f>
        <v>69.33333333333333</v>
      </c>
      <c r="L158" s="8">
        <v>0</v>
      </c>
      <c r="M158" s="8">
        <f>SUM(K158,L159)</f>
        <v>69.33333333333333</v>
      </c>
      <c r="N158" s="9">
        <f>SUM(D158,I158)</f>
        <v>948</v>
      </c>
      <c r="O158" s="9">
        <f>SUM(E158,J158)</f>
        <v>2211</v>
      </c>
      <c r="P158" s="8">
        <f>O158/36</f>
        <v>61.416666666666664</v>
      </c>
      <c r="Q158" s="8">
        <v>0</v>
      </c>
      <c r="R158" s="8">
        <f>SUM(P158,Q159)</f>
        <v>61.416666666666664</v>
      </c>
    </row>
    <row r="159" spans="1:18" ht="10.5">
      <c r="A159" s="215"/>
      <c r="B159" s="215"/>
      <c r="C159" s="54" t="s">
        <v>0</v>
      </c>
      <c r="D159" s="13">
        <f>SUM(D157)</f>
        <v>0</v>
      </c>
      <c r="E159" s="13">
        <f>SUM(E157)</f>
        <v>0</v>
      </c>
      <c r="F159" s="12">
        <f>E159/12</f>
        <v>0</v>
      </c>
      <c r="G159" s="12">
        <f>F159*1</f>
        <v>0</v>
      </c>
      <c r="H159" s="11">
        <v>0</v>
      </c>
      <c r="I159" s="10">
        <v>0</v>
      </c>
      <c r="J159" s="10">
        <v>0</v>
      </c>
      <c r="K159" s="8">
        <f>J159/12</f>
        <v>0</v>
      </c>
      <c r="L159" s="8">
        <f>K159*1</f>
        <v>0</v>
      </c>
      <c r="M159" s="8">
        <v>0</v>
      </c>
      <c r="N159" s="9">
        <f>SUM(D159,I159)</f>
        <v>0</v>
      </c>
      <c r="O159" s="9">
        <f>SUM(E159,J159)</f>
        <v>0</v>
      </c>
      <c r="P159" s="8">
        <f>O159/24</f>
        <v>0</v>
      </c>
      <c r="Q159" s="8">
        <f>P159*1</f>
        <v>0</v>
      </c>
      <c r="R159" s="8">
        <v>0</v>
      </c>
    </row>
    <row r="160" spans="1:18" ht="10.5">
      <c r="A160" s="43" t="s">
        <v>14</v>
      </c>
      <c r="B160" s="42"/>
      <c r="C160" s="56"/>
      <c r="D160" s="35"/>
      <c r="E160" s="35"/>
      <c r="F160" s="34"/>
      <c r="G160" s="34"/>
      <c r="H160" s="34"/>
      <c r="I160" s="33"/>
      <c r="J160" s="33"/>
      <c r="K160" s="32"/>
      <c r="L160" s="41"/>
      <c r="M160" s="40"/>
      <c r="N160" s="29">
        <f>SUM(D160,I160)</f>
        <v>0</v>
      </c>
      <c r="O160" s="28"/>
      <c r="P160" s="39"/>
      <c r="Q160" s="26"/>
      <c r="R160" s="26"/>
    </row>
    <row r="161" spans="1:18" ht="10.5">
      <c r="A161" s="38"/>
      <c r="B161" s="37" t="s">
        <v>14</v>
      </c>
      <c r="C161" s="56" t="s">
        <v>1</v>
      </c>
      <c r="D161" s="35">
        <v>32</v>
      </c>
      <c r="E161" s="35">
        <v>32</v>
      </c>
      <c r="F161" s="34">
        <f>E161/18</f>
        <v>1.7777777777777777</v>
      </c>
      <c r="G161" s="34">
        <v>0</v>
      </c>
      <c r="H161" s="34">
        <f>SUM(F161,G162)</f>
        <v>1.7777777777777777</v>
      </c>
      <c r="I161" s="33">
        <v>96</v>
      </c>
      <c r="J161" s="33">
        <v>192</v>
      </c>
      <c r="K161" s="32">
        <f>J161/18</f>
        <v>10.666666666666666</v>
      </c>
      <c r="L161" s="31">
        <v>0</v>
      </c>
      <c r="M161" s="30">
        <f>SUM(K161,L162)</f>
        <v>10.666666666666666</v>
      </c>
      <c r="N161" s="29">
        <f>SUM(D161,I161)</f>
        <v>128</v>
      </c>
      <c r="O161" s="28">
        <f>SUM(E161,J161)</f>
        <v>224</v>
      </c>
      <c r="P161" s="27">
        <f>O161/36</f>
        <v>6.222222222222222</v>
      </c>
      <c r="Q161" s="26">
        <v>0</v>
      </c>
      <c r="R161" s="26">
        <f>SUM(P161,Q162)</f>
        <v>6.222222222222222</v>
      </c>
    </row>
    <row r="162" spans="1:18" ht="10.5">
      <c r="A162" s="25"/>
      <c r="B162" s="24"/>
      <c r="C162" s="55" t="s">
        <v>0</v>
      </c>
      <c r="D162" s="22">
        <v>0</v>
      </c>
      <c r="E162" s="22">
        <v>0</v>
      </c>
      <c r="F162" s="16">
        <f>E162/12</f>
        <v>0</v>
      </c>
      <c r="G162" s="16">
        <f>F162*1</f>
        <v>0</v>
      </c>
      <c r="H162" s="16">
        <v>0</v>
      </c>
      <c r="I162" s="18">
        <v>0</v>
      </c>
      <c r="J162" s="18">
        <v>0</v>
      </c>
      <c r="K162" s="21">
        <f>J162/12</f>
        <v>0</v>
      </c>
      <c r="L162" s="20">
        <f>K162*1</f>
        <v>0</v>
      </c>
      <c r="M162" s="19">
        <v>0</v>
      </c>
      <c r="N162" s="18">
        <v>0</v>
      </c>
      <c r="O162" s="18">
        <v>0</v>
      </c>
      <c r="P162" s="17">
        <f>O162/24</f>
        <v>0</v>
      </c>
      <c r="Q162" s="16">
        <f>P162*1</f>
        <v>0</v>
      </c>
      <c r="R162" s="16">
        <v>0</v>
      </c>
    </row>
    <row r="163" spans="1:18" ht="10.5">
      <c r="A163" s="215" t="s">
        <v>3</v>
      </c>
      <c r="B163" s="215"/>
      <c r="C163" s="54" t="s">
        <v>1</v>
      </c>
      <c r="D163" s="13">
        <f>SUM(D161)</f>
        <v>32</v>
      </c>
      <c r="E163" s="13">
        <f>SUM(E161)</f>
        <v>32</v>
      </c>
      <c r="F163" s="12">
        <f>E163/18</f>
        <v>1.7777777777777777</v>
      </c>
      <c r="G163" s="15">
        <v>0</v>
      </c>
      <c r="H163" s="8">
        <f>SUM(F163,G164)</f>
        <v>1.7777777777777777</v>
      </c>
      <c r="I163" s="44">
        <f>SUM(I161)</f>
        <v>96</v>
      </c>
      <c r="J163" s="15">
        <f>SUM(J161)</f>
        <v>192</v>
      </c>
      <c r="K163" s="8">
        <f>J163/18</f>
        <v>10.666666666666666</v>
      </c>
      <c r="L163" s="8">
        <v>0</v>
      </c>
      <c r="M163" s="8">
        <f>SUM(K163,L164)</f>
        <v>10.666666666666666</v>
      </c>
      <c r="N163" s="9">
        <f>SUM(D163,I163)</f>
        <v>128</v>
      </c>
      <c r="O163" s="9">
        <f>SUM(E163,J163)</f>
        <v>224</v>
      </c>
      <c r="P163" s="8">
        <f>O163/36</f>
        <v>6.222222222222222</v>
      </c>
      <c r="Q163" s="8">
        <v>0</v>
      </c>
      <c r="R163" s="8">
        <f>SUM(P163,Q164)</f>
        <v>6.222222222222222</v>
      </c>
    </row>
    <row r="164" spans="1:18" ht="10.5">
      <c r="A164" s="215"/>
      <c r="B164" s="215"/>
      <c r="C164" s="54" t="s">
        <v>0</v>
      </c>
      <c r="D164" s="13">
        <f>SUM(D162)</f>
        <v>0</v>
      </c>
      <c r="E164" s="13">
        <f>SUM(E162)</f>
        <v>0</v>
      </c>
      <c r="F164" s="12">
        <f>E164/12</f>
        <v>0</v>
      </c>
      <c r="G164" s="12">
        <f>F164*1</f>
        <v>0</v>
      </c>
      <c r="H164" s="11">
        <v>0</v>
      </c>
      <c r="I164" s="10">
        <v>0</v>
      </c>
      <c r="J164" s="10">
        <v>0</v>
      </c>
      <c r="K164" s="8">
        <f>J164/12</f>
        <v>0</v>
      </c>
      <c r="L164" s="8">
        <f>K164*1</f>
        <v>0</v>
      </c>
      <c r="M164" s="8">
        <v>0</v>
      </c>
      <c r="N164" s="9">
        <f>SUM(D164,I164)</f>
        <v>0</v>
      </c>
      <c r="O164" s="9">
        <f>SUM(E164,J164)</f>
        <v>0</v>
      </c>
      <c r="P164" s="8">
        <f>O164/24</f>
        <v>0</v>
      </c>
      <c r="Q164" s="8">
        <f>P164*1</f>
        <v>0</v>
      </c>
      <c r="R164" s="8">
        <v>0</v>
      </c>
    </row>
    <row r="165" spans="1:18" ht="10.5">
      <c r="A165" s="43" t="s">
        <v>13</v>
      </c>
      <c r="B165" s="42"/>
      <c r="C165" s="56"/>
      <c r="D165" s="35"/>
      <c r="E165" s="35"/>
      <c r="F165" s="34"/>
      <c r="G165" s="34"/>
      <c r="H165" s="34"/>
      <c r="I165" s="33"/>
      <c r="J165" s="33"/>
      <c r="K165" s="32"/>
      <c r="L165" s="41"/>
      <c r="M165" s="40"/>
      <c r="N165" s="29">
        <f>SUM(D165,I165)</f>
        <v>0</v>
      </c>
      <c r="O165" s="28"/>
      <c r="P165" s="39"/>
      <c r="Q165" s="26"/>
      <c r="R165" s="26"/>
    </row>
    <row r="166" spans="1:18" ht="10.5">
      <c r="A166" s="38"/>
      <c r="B166" s="37" t="s">
        <v>13</v>
      </c>
      <c r="C166" s="56" t="s">
        <v>1</v>
      </c>
      <c r="D166" s="35">
        <v>5034</v>
      </c>
      <c r="E166" s="35">
        <v>14627</v>
      </c>
      <c r="F166" s="34">
        <f>E166/18</f>
        <v>812.6111111111111</v>
      </c>
      <c r="G166" s="34">
        <v>0</v>
      </c>
      <c r="H166" s="34">
        <f>SUM(F166,G167)</f>
        <v>812.6111111111111</v>
      </c>
      <c r="I166" s="33">
        <v>4411</v>
      </c>
      <c r="J166" s="33">
        <v>14044</v>
      </c>
      <c r="K166" s="32">
        <f>J166/18</f>
        <v>780.2222222222222</v>
      </c>
      <c r="L166" s="31">
        <v>0</v>
      </c>
      <c r="M166" s="30">
        <f>SUM(K166,L167)</f>
        <v>780.2222222222222</v>
      </c>
      <c r="N166" s="29">
        <f>SUM(D166,I166)</f>
        <v>9445</v>
      </c>
      <c r="O166" s="28">
        <f>SUM(E166,J166)</f>
        <v>28671</v>
      </c>
      <c r="P166" s="27">
        <f>O166/36</f>
        <v>796.4166666666666</v>
      </c>
      <c r="Q166" s="26">
        <v>0</v>
      </c>
      <c r="R166" s="26">
        <f>SUM(P166,Q167)</f>
        <v>796.4166666666666</v>
      </c>
    </row>
    <row r="167" spans="1:18" ht="10.5">
      <c r="A167" s="25"/>
      <c r="B167" s="24"/>
      <c r="C167" s="55" t="s">
        <v>0</v>
      </c>
      <c r="D167" s="22">
        <v>0</v>
      </c>
      <c r="E167" s="22">
        <v>0</v>
      </c>
      <c r="F167" s="16">
        <f>E167/12</f>
        <v>0</v>
      </c>
      <c r="G167" s="16">
        <f>F167*1.8</f>
        <v>0</v>
      </c>
      <c r="H167" s="16">
        <v>0</v>
      </c>
      <c r="I167" s="18">
        <v>0</v>
      </c>
      <c r="J167" s="18">
        <v>0</v>
      </c>
      <c r="K167" s="21">
        <f>J167/12</f>
        <v>0</v>
      </c>
      <c r="L167" s="20">
        <f>K167*1.8</f>
        <v>0</v>
      </c>
      <c r="M167" s="19">
        <v>0</v>
      </c>
      <c r="N167" s="18">
        <v>0</v>
      </c>
      <c r="O167" s="18">
        <v>0</v>
      </c>
      <c r="P167" s="17">
        <f>O167/24</f>
        <v>0</v>
      </c>
      <c r="Q167" s="16">
        <f>P167*1.8</f>
        <v>0</v>
      </c>
      <c r="R167" s="16">
        <v>0</v>
      </c>
    </row>
    <row r="168" spans="1:18" ht="10.5">
      <c r="A168" s="215" t="s">
        <v>3</v>
      </c>
      <c r="B168" s="215"/>
      <c r="C168" s="54" t="s">
        <v>1</v>
      </c>
      <c r="D168" s="13">
        <f>SUM(D166)</f>
        <v>5034</v>
      </c>
      <c r="E168" s="13">
        <f>SUM(E166)</f>
        <v>14627</v>
      </c>
      <c r="F168" s="12">
        <f>E168/18</f>
        <v>812.6111111111111</v>
      </c>
      <c r="G168" s="15">
        <v>0</v>
      </c>
      <c r="H168" s="8">
        <f>SUM(F168,G169)</f>
        <v>812.6111111111111</v>
      </c>
      <c r="I168" s="44">
        <f>SUM(I166)</f>
        <v>4411</v>
      </c>
      <c r="J168" s="15">
        <f>SUM(J166)</f>
        <v>14044</v>
      </c>
      <c r="K168" s="8">
        <f>J168/18</f>
        <v>780.2222222222222</v>
      </c>
      <c r="L168" s="8">
        <v>0</v>
      </c>
      <c r="M168" s="8">
        <f>SUM(K168,L169)</f>
        <v>780.2222222222222</v>
      </c>
      <c r="N168" s="9">
        <f>SUM(D168,I168)</f>
        <v>9445</v>
      </c>
      <c r="O168" s="9">
        <f>SUM(E168,J168)</f>
        <v>28671</v>
      </c>
      <c r="P168" s="8">
        <f>O168/36</f>
        <v>796.4166666666666</v>
      </c>
      <c r="Q168" s="8">
        <v>0</v>
      </c>
      <c r="R168" s="8">
        <f>SUM(P168,Q169)</f>
        <v>796.4166666666666</v>
      </c>
    </row>
    <row r="169" spans="1:18" ht="10.5">
      <c r="A169" s="215"/>
      <c r="B169" s="215"/>
      <c r="C169" s="54" t="s">
        <v>0</v>
      </c>
      <c r="D169" s="13">
        <f>SUM(D167)</f>
        <v>0</v>
      </c>
      <c r="E169" s="13">
        <f>SUM(E167)</f>
        <v>0</v>
      </c>
      <c r="F169" s="12">
        <f>E169/12</f>
        <v>0</v>
      </c>
      <c r="G169" s="12">
        <f>F169*1.8</f>
        <v>0</v>
      </c>
      <c r="H169" s="11">
        <v>0</v>
      </c>
      <c r="I169" s="10">
        <v>0</v>
      </c>
      <c r="J169" s="10">
        <v>0</v>
      </c>
      <c r="K169" s="8">
        <f>J169/12</f>
        <v>0</v>
      </c>
      <c r="L169" s="8">
        <f>K169*1.8</f>
        <v>0</v>
      </c>
      <c r="M169" s="8">
        <v>0</v>
      </c>
      <c r="N169" s="9">
        <f>SUM(D169,I169)</f>
        <v>0</v>
      </c>
      <c r="O169" s="9">
        <f>SUM(E169,J169)</f>
        <v>0</v>
      </c>
      <c r="P169" s="8">
        <f>O169/24</f>
        <v>0</v>
      </c>
      <c r="Q169" s="8">
        <f>P169*1.8</f>
        <v>0</v>
      </c>
      <c r="R169" s="8">
        <v>0</v>
      </c>
    </row>
    <row r="170" spans="1:18" ht="10.5">
      <c r="A170" s="51" t="s">
        <v>12</v>
      </c>
      <c r="B170" s="42"/>
      <c r="C170" s="36"/>
      <c r="D170" s="53"/>
      <c r="E170" s="53"/>
      <c r="F170" s="53"/>
      <c r="G170" s="53"/>
      <c r="H170" s="53"/>
      <c r="I170" s="33"/>
      <c r="J170" s="33"/>
      <c r="K170" s="32"/>
      <c r="L170" s="41"/>
      <c r="M170" s="52"/>
      <c r="N170" s="29">
        <f>SUM(D170,I170)</f>
        <v>0</v>
      </c>
      <c r="O170" s="28"/>
      <c r="P170" s="39"/>
      <c r="Q170" s="26"/>
      <c r="R170" s="26"/>
    </row>
    <row r="171" spans="1:18" ht="10.5">
      <c r="A171" s="51"/>
      <c r="B171" s="37"/>
      <c r="C171" s="36" t="s">
        <v>1</v>
      </c>
      <c r="D171" s="35">
        <v>0</v>
      </c>
      <c r="E171" s="35">
        <v>0</v>
      </c>
      <c r="F171" s="34">
        <f>E171/18</f>
        <v>0</v>
      </c>
      <c r="G171" s="34">
        <v>0</v>
      </c>
      <c r="H171" s="34">
        <f>SUM(F171,G172)</f>
        <v>0</v>
      </c>
      <c r="I171" s="50">
        <v>0</v>
      </c>
      <c r="J171" s="50">
        <v>0</v>
      </c>
      <c r="K171" s="32">
        <f>J171/18</f>
        <v>0</v>
      </c>
      <c r="L171" s="31">
        <v>0</v>
      </c>
      <c r="M171" s="30">
        <f>SUM(K171,L172)</f>
        <v>57.5</v>
      </c>
      <c r="N171" s="49">
        <v>0</v>
      </c>
      <c r="O171" s="49">
        <v>0</v>
      </c>
      <c r="P171" s="27">
        <f>O171/36</f>
        <v>0</v>
      </c>
      <c r="Q171" s="26">
        <v>0</v>
      </c>
      <c r="R171" s="26">
        <f>SUM(P171,Q172)</f>
        <v>28.75</v>
      </c>
    </row>
    <row r="172" spans="1:18" ht="10.5">
      <c r="A172" s="48"/>
      <c r="B172" s="24"/>
      <c r="C172" s="23" t="s">
        <v>0</v>
      </c>
      <c r="D172" s="22">
        <v>0</v>
      </c>
      <c r="E172" s="22">
        <v>0</v>
      </c>
      <c r="F172" s="16">
        <f>E172/12</f>
        <v>0</v>
      </c>
      <c r="G172" s="16">
        <f>F172*2</f>
        <v>0</v>
      </c>
      <c r="H172" s="16">
        <v>0</v>
      </c>
      <c r="I172" s="47">
        <v>98</v>
      </c>
      <c r="J172" s="47">
        <v>345</v>
      </c>
      <c r="K172" s="21">
        <f>J172/12</f>
        <v>28.75</v>
      </c>
      <c r="L172" s="20">
        <f>K172*2</f>
        <v>57.5</v>
      </c>
      <c r="M172" s="19">
        <v>0</v>
      </c>
      <c r="N172" s="22">
        <f>SUM(D172,I172)</f>
        <v>98</v>
      </c>
      <c r="O172" s="46">
        <f>SUM(J172)</f>
        <v>345</v>
      </c>
      <c r="P172" s="17">
        <f>O172/24</f>
        <v>14.375</v>
      </c>
      <c r="Q172" s="16">
        <f>P172*2</f>
        <v>28.75</v>
      </c>
      <c r="R172" s="16">
        <v>0</v>
      </c>
    </row>
    <row r="173" spans="1:18" ht="10.5">
      <c r="A173" s="215" t="s">
        <v>3</v>
      </c>
      <c r="B173" s="215"/>
      <c r="C173" s="14" t="s">
        <v>1</v>
      </c>
      <c r="D173" s="13">
        <v>0</v>
      </c>
      <c r="E173" s="13">
        <v>0</v>
      </c>
      <c r="F173" s="12">
        <f>E173/18</f>
        <v>0</v>
      </c>
      <c r="G173" s="15">
        <v>0</v>
      </c>
      <c r="H173" s="8">
        <f>SUM(F173,G174)</f>
        <v>0</v>
      </c>
      <c r="I173" s="45">
        <v>0</v>
      </c>
      <c r="J173" s="45">
        <v>0</v>
      </c>
      <c r="K173" s="8">
        <f>J173/18</f>
        <v>0</v>
      </c>
      <c r="L173" s="8">
        <v>0</v>
      </c>
      <c r="M173" s="8">
        <f>SUM(K173,L174)</f>
        <v>57.5</v>
      </c>
      <c r="N173" s="9">
        <f>SUM(D173,I173)</f>
        <v>0</v>
      </c>
      <c r="O173" s="9">
        <f>SUM(E173,J173)</f>
        <v>0</v>
      </c>
      <c r="P173" s="8">
        <f>O173/36</f>
        <v>0</v>
      </c>
      <c r="Q173" s="8">
        <v>0</v>
      </c>
      <c r="R173" s="8">
        <f>SUM(P173,Q174)</f>
        <v>28.75</v>
      </c>
    </row>
    <row r="174" spans="1:18" ht="10.5">
      <c r="A174" s="215"/>
      <c r="B174" s="215"/>
      <c r="C174" s="14" t="s">
        <v>0</v>
      </c>
      <c r="D174" s="13">
        <v>0</v>
      </c>
      <c r="E174" s="13">
        <v>0</v>
      </c>
      <c r="F174" s="12">
        <f>E174/12</f>
        <v>0</v>
      </c>
      <c r="G174" s="12">
        <f>F174*2</f>
        <v>0</v>
      </c>
      <c r="H174" s="11">
        <v>0</v>
      </c>
      <c r="I174" s="44">
        <v>98</v>
      </c>
      <c r="J174" s="44">
        <v>345</v>
      </c>
      <c r="K174" s="8">
        <f>J174/12</f>
        <v>28.75</v>
      </c>
      <c r="L174" s="8">
        <f>K174*2</f>
        <v>57.5</v>
      </c>
      <c r="M174" s="8">
        <v>0</v>
      </c>
      <c r="N174" s="9">
        <f>SUM(D174,I174)</f>
        <v>98</v>
      </c>
      <c r="O174" s="9">
        <f>SUM(E174,J174)</f>
        <v>345</v>
      </c>
      <c r="P174" s="8">
        <f>O174/24</f>
        <v>14.375</v>
      </c>
      <c r="Q174" s="8">
        <f>P174*2</f>
        <v>28.75</v>
      </c>
      <c r="R174" s="8">
        <v>0</v>
      </c>
    </row>
    <row r="175" spans="1:18" ht="10.5">
      <c r="A175" s="43" t="s">
        <v>11</v>
      </c>
      <c r="B175" s="42"/>
      <c r="C175" s="36"/>
      <c r="D175" s="35"/>
      <c r="E175" s="35"/>
      <c r="F175" s="34"/>
      <c r="G175" s="34"/>
      <c r="H175" s="34"/>
      <c r="I175" s="33"/>
      <c r="J175" s="33"/>
      <c r="K175" s="32"/>
      <c r="L175" s="41"/>
      <c r="M175" s="40"/>
      <c r="N175" s="29">
        <f>SUM(D175,I175)</f>
        <v>0</v>
      </c>
      <c r="O175" s="28"/>
      <c r="P175" s="39"/>
      <c r="Q175" s="26"/>
      <c r="R175" s="26"/>
    </row>
    <row r="176" spans="1:18" ht="10.5">
      <c r="A176" s="38" t="s">
        <v>10</v>
      </c>
      <c r="B176" s="37" t="s">
        <v>9</v>
      </c>
      <c r="C176" s="36" t="s">
        <v>1</v>
      </c>
      <c r="D176" s="35">
        <v>993</v>
      </c>
      <c r="E176" s="35">
        <v>2605</v>
      </c>
      <c r="F176" s="34">
        <f>E176/18</f>
        <v>144.72222222222223</v>
      </c>
      <c r="G176" s="34">
        <v>0</v>
      </c>
      <c r="H176" s="34">
        <f>SUM(F176,G177)</f>
        <v>144.72222222222223</v>
      </c>
      <c r="I176" s="33">
        <v>870</v>
      </c>
      <c r="J176" s="33">
        <v>2020</v>
      </c>
      <c r="K176" s="32">
        <f>J176/18</f>
        <v>112.22222222222223</v>
      </c>
      <c r="L176" s="31">
        <v>0</v>
      </c>
      <c r="M176" s="30">
        <f>SUM(K176,L177)</f>
        <v>112.22222222222223</v>
      </c>
      <c r="N176" s="29">
        <f>SUM(D176,I176)</f>
        <v>1863</v>
      </c>
      <c r="O176" s="28">
        <f>SUM(E176,J176)</f>
        <v>4625</v>
      </c>
      <c r="P176" s="27">
        <f>O176/36</f>
        <v>128.47222222222223</v>
      </c>
      <c r="Q176" s="26">
        <v>0</v>
      </c>
      <c r="R176" s="26">
        <f>SUM(P176,Q177)</f>
        <v>128.47222222222223</v>
      </c>
    </row>
    <row r="177" spans="1:18" ht="10.5">
      <c r="A177" s="25"/>
      <c r="B177" s="24"/>
      <c r="C177" s="23" t="s">
        <v>0</v>
      </c>
      <c r="D177" s="22">
        <v>0</v>
      </c>
      <c r="E177" s="22">
        <v>0</v>
      </c>
      <c r="F177" s="16">
        <f>E177/12</f>
        <v>0</v>
      </c>
      <c r="G177" s="16">
        <f>F177*2</f>
        <v>0</v>
      </c>
      <c r="H177" s="16">
        <v>0</v>
      </c>
      <c r="I177" s="18">
        <v>0</v>
      </c>
      <c r="J177" s="18">
        <v>0</v>
      </c>
      <c r="K177" s="21">
        <f>J177/12</f>
        <v>0</v>
      </c>
      <c r="L177" s="20">
        <f>K177*2</f>
        <v>0</v>
      </c>
      <c r="M177" s="19">
        <v>0</v>
      </c>
      <c r="N177" s="18">
        <v>0</v>
      </c>
      <c r="O177" s="18">
        <v>0</v>
      </c>
      <c r="P177" s="17">
        <f>O177/24</f>
        <v>0</v>
      </c>
      <c r="Q177" s="16">
        <f>P177*2</f>
        <v>0</v>
      </c>
      <c r="R177" s="16">
        <v>0</v>
      </c>
    </row>
    <row r="178" spans="1:18" ht="10.5">
      <c r="A178" s="215" t="s">
        <v>3</v>
      </c>
      <c r="B178" s="215"/>
      <c r="C178" s="14" t="s">
        <v>1</v>
      </c>
      <c r="D178" s="13">
        <v>993</v>
      </c>
      <c r="E178" s="13">
        <v>2605</v>
      </c>
      <c r="F178" s="12">
        <f>E178/18</f>
        <v>144.72222222222223</v>
      </c>
      <c r="G178" s="15">
        <v>0</v>
      </c>
      <c r="H178" s="8">
        <f>SUM(F178,G179)</f>
        <v>144.72222222222223</v>
      </c>
      <c r="I178" s="13">
        <f>SUM(I176)</f>
        <v>870</v>
      </c>
      <c r="J178" s="13">
        <f>SUM(J176)</f>
        <v>2020</v>
      </c>
      <c r="K178" s="8">
        <f>J178/18</f>
        <v>112.22222222222223</v>
      </c>
      <c r="L178" s="8">
        <v>0</v>
      </c>
      <c r="M178" s="8">
        <f>SUM(K178,L179)</f>
        <v>112.22222222222223</v>
      </c>
      <c r="N178" s="9">
        <f aca="true" t="shared" si="17" ref="N178:O180">SUM(D178,I178)</f>
        <v>1863</v>
      </c>
      <c r="O178" s="9">
        <f t="shared" si="17"/>
        <v>4625</v>
      </c>
      <c r="P178" s="8">
        <f>O178/36</f>
        <v>128.47222222222223</v>
      </c>
      <c r="Q178" s="8">
        <v>0</v>
      </c>
      <c r="R178" s="8">
        <f>SUM(P178,Q179)</f>
        <v>128.47222222222223</v>
      </c>
    </row>
    <row r="179" spans="1:18" ht="10.5">
      <c r="A179" s="215"/>
      <c r="B179" s="215"/>
      <c r="C179" s="14" t="s">
        <v>0</v>
      </c>
      <c r="D179" s="13">
        <v>0</v>
      </c>
      <c r="E179" s="13">
        <v>0</v>
      </c>
      <c r="F179" s="12">
        <f>E179/12</f>
        <v>0</v>
      </c>
      <c r="G179" s="12">
        <f>F179*2</f>
        <v>0</v>
      </c>
      <c r="H179" s="11">
        <v>0</v>
      </c>
      <c r="I179" s="10">
        <v>0</v>
      </c>
      <c r="J179" s="10">
        <v>0</v>
      </c>
      <c r="K179" s="8">
        <f>J179/12</f>
        <v>0</v>
      </c>
      <c r="L179" s="8">
        <f>K179*2</f>
        <v>0</v>
      </c>
      <c r="M179" s="8">
        <v>0</v>
      </c>
      <c r="N179" s="9">
        <f t="shared" si="17"/>
        <v>0</v>
      </c>
      <c r="O179" s="9">
        <f t="shared" si="17"/>
        <v>0</v>
      </c>
      <c r="P179" s="8">
        <f>O179/24</f>
        <v>0</v>
      </c>
      <c r="Q179" s="8">
        <f>P179*2</f>
        <v>0</v>
      </c>
      <c r="R179" s="8">
        <v>0</v>
      </c>
    </row>
    <row r="180" spans="1:18" ht="10.5">
      <c r="A180" s="38" t="s">
        <v>8</v>
      </c>
      <c r="B180" s="37" t="s">
        <v>7</v>
      </c>
      <c r="C180" s="36" t="s">
        <v>1</v>
      </c>
      <c r="D180" s="35">
        <v>405</v>
      </c>
      <c r="E180" s="35">
        <v>1108</v>
      </c>
      <c r="F180" s="34">
        <f>E180/18</f>
        <v>61.55555555555556</v>
      </c>
      <c r="G180" s="34">
        <v>0</v>
      </c>
      <c r="H180" s="34">
        <f>SUM(F180,G181)</f>
        <v>61.55555555555556</v>
      </c>
      <c r="I180" s="33">
        <v>623</v>
      </c>
      <c r="J180" s="33">
        <v>1574</v>
      </c>
      <c r="K180" s="32">
        <f>J180/18</f>
        <v>87.44444444444444</v>
      </c>
      <c r="L180" s="31">
        <v>0</v>
      </c>
      <c r="M180" s="30">
        <f>SUM(K180,L181)</f>
        <v>87.44444444444444</v>
      </c>
      <c r="N180" s="29">
        <f t="shared" si="17"/>
        <v>1028</v>
      </c>
      <c r="O180" s="28">
        <f t="shared" si="17"/>
        <v>2682</v>
      </c>
      <c r="P180" s="27">
        <f>O180/36</f>
        <v>74.5</v>
      </c>
      <c r="Q180" s="26">
        <v>0</v>
      </c>
      <c r="R180" s="26">
        <f>SUM(P180,Q181)</f>
        <v>74.5</v>
      </c>
    </row>
    <row r="181" spans="1:18" ht="10.5">
      <c r="A181" s="25"/>
      <c r="B181" s="24"/>
      <c r="C181" s="23" t="s">
        <v>0</v>
      </c>
      <c r="D181" s="22">
        <v>0</v>
      </c>
      <c r="E181" s="22">
        <v>0</v>
      </c>
      <c r="F181" s="16">
        <f>E181/12</f>
        <v>0</v>
      </c>
      <c r="G181" s="16">
        <f>F181*2</f>
        <v>0</v>
      </c>
      <c r="H181" s="16">
        <v>0</v>
      </c>
      <c r="I181" s="18">
        <v>0</v>
      </c>
      <c r="J181" s="18">
        <v>0</v>
      </c>
      <c r="K181" s="21">
        <f>J181/12</f>
        <v>0</v>
      </c>
      <c r="L181" s="20">
        <f>K181*2</f>
        <v>0</v>
      </c>
      <c r="M181" s="19">
        <v>0</v>
      </c>
      <c r="N181" s="18">
        <v>0</v>
      </c>
      <c r="O181" s="18">
        <v>0</v>
      </c>
      <c r="P181" s="17">
        <f>O181/24</f>
        <v>0</v>
      </c>
      <c r="Q181" s="16">
        <f>P181*2</f>
        <v>0</v>
      </c>
      <c r="R181" s="16">
        <v>0</v>
      </c>
    </row>
    <row r="182" spans="1:18" ht="10.5">
      <c r="A182" s="215" t="s">
        <v>3</v>
      </c>
      <c r="B182" s="215"/>
      <c r="C182" s="14" t="s">
        <v>1</v>
      </c>
      <c r="D182" s="13">
        <v>405</v>
      </c>
      <c r="E182" s="13">
        <v>1108</v>
      </c>
      <c r="F182" s="12">
        <f>E182/18</f>
        <v>61.55555555555556</v>
      </c>
      <c r="G182" s="15">
        <v>0</v>
      </c>
      <c r="H182" s="8">
        <f>SUM(F182,G183)</f>
        <v>61.55555555555556</v>
      </c>
      <c r="I182" s="44">
        <f>SUM(I180)</f>
        <v>623</v>
      </c>
      <c r="J182" s="15">
        <f>SUM(J180)</f>
        <v>1574</v>
      </c>
      <c r="K182" s="8">
        <f>J182/18</f>
        <v>87.44444444444444</v>
      </c>
      <c r="L182" s="8">
        <v>0</v>
      </c>
      <c r="M182" s="8">
        <f>SUM(K182,L183)</f>
        <v>87.44444444444444</v>
      </c>
      <c r="N182" s="9">
        <f aca="true" t="shared" si="18" ref="N182:O184">SUM(D182,I182)</f>
        <v>1028</v>
      </c>
      <c r="O182" s="9">
        <f t="shared" si="18"/>
        <v>2682</v>
      </c>
      <c r="P182" s="8">
        <f>O182/36</f>
        <v>74.5</v>
      </c>
      <c r="Q182" s="8">
        <v>0</v>
      </c>
      <c r="R182" s="8">
        <f>SUM(P182,Q183)</f>
        <v>74.5</v>
      </c>
    </row>
    <row r="183" spans="1:18" ht="10.5">
      <c r="A183" s="215"/>
      <c r="B183" s="215"/>
      <c r="C183" s="14" t="s">
        <v>0</v>
      </c>
      <c r="D183" s="13">
        <v>0</v>
      </c>
      <c r="E183" s="13">
        <v>0</v>
      </c>
      <c r="F183" s="12">
        <f>E183/12</f>
        <v>0</v>
      </c>
      <c r="G183" s="12">
        <f>F183*2</f>
        <v>0</v>
      </c>
      <c r="H183" s="11">
        <v>0</v>
      </c>
      <c r="I183" s="10">
        <v>0</v>
      </c>
      <c r="J183" s="10">
        <v>0</v>
      </c>
      <c r="K183" s="8">
        <f>J183/12</f>
        <v>0</v>
      </c>
      <c r="L183" s="8">
        <f>K183*2</f>
        <v>0</v>
      </c>
      <c r="M183" s="8">
        <v>0</v>
      </c>
      <c r="N183" s="9">
        <f t="shared" si="18"/>
        <v>0</v>
      </c>
      <c r="O183" s="9">
        <f t="shared" si="18"/>
        <v>0</v>
      </c>
      <c r="P183" s="8">
        <f>O183/24</f>
        <v>0</v>
      </c>
      <c r="Q183" s="8">
        <f>P183*2</f>
        <v>0</v>
      </c>
      <c r="R183" s="8">
        <v>0</v>
      </c>
    </row>
    <row r="184" spans="1:18" ht="10.5">
      <c r="A184" s="38" t="s">
        <v>6</v>
      </c>
      <c r="B184" s="37" t="s">
        <v>5</v>
      </c>
      <c r="C184" s="36" t="s">
        <v>1</v>
      </c>
      <c r="D184" s="35">
        <v>13412</v>
      </c>
      <c r="E184" s="35">
        <v>32143</v>
      </c>
      <c r="F184" s="34">
        <f>E184/18</f>
        <v>1785.7222222222222</v>
      </c>
      <c r="G184" s="34">
        <v>0</v>
      </c>
      <c r="H184" s="34">
        <f>SUM(F184,G185)</f>
        <v>1785.7222222222222</v>
      </c>
      <c r="I184" s="33">
        <v>7550</v>
      </c>
      <c r="J184" s="33">
        <v>19980</v>
      </c>
      <c r="K184" s="32">
        <f>J184/18</f>
        <v>1110</v>
      </c>
      <c r="L184" s="31">
        <v>0</v>
      </c>
      <c r="M184" s="30">
        <f>SUM(K184,L185)</f>
        <v>1110</v>
      </c>
      <c r="N184" s="29">
        <f t="shared" si="18"/>
        <v>20962</v>
      </c>
      <c r="O184" s="28">
        <f t="shared" si="18"/>
        <v>52123</v>
      </c>
      <c r="P184" s="27">
        <f>O184/36</f>
        <v>1447.861111111111</v>
      </c>
      <c r="Q184" s="26">
        <v>0</v>
      </c>
      <c r="R184" s="26">
        <f>SUM(P184,Q185)</f>
        <v>1447.861111111111</v>
      </c>
    </row>
    <row r="185" spans="1:18" ht="10.5">
      <c r="A185" s="25"/>
      <c r="B185" s="24"/>
      <c r="C185" s="23" t="s">
        <v>0</v>
      </c>
      <c r="D185" s="22">
        <v>0</v>
      </c>
      <c r="E185" s="22">
        <v>0</v>
      </c>
      <c r="F185" s="16">
        <f>E185/12</f>
        <v>0</v>
      </c>
      <c r="G185" s="16">
        <f>F185*2</f>
        <v>0</v>
      </c>
      <c r="H185" s="16">
        <v>0</v>
      </c>
      <c r="I185" s="18">
        <v>0</v>
      </c>
      <c r="J185" s="18">
        <v>0</v>
      </c>
      <c r="K185" s="21">
        <f>J185/12</f>
        <v>0</v>
      </c>
      <c r="L185" s="20">
        <f>K185*2</f>
        <v>0</v>
      </c>
      <c r="M185" s="19">
        <v>0</v>
      </c>
      <c r="N185" s="18">
        <v>0</v>
      </c>
      <c r="O185" s="18">
        <v>0</v>
      </c>
      <c r="P185" s="17">
        <f>O185/24</f>
        <v>0</v>
      </c>
      <c r="Q185" s="16">
        <f>P185*2</f>
        <v>0</v>
      </c>
      <c r="R185" s="16">
        <v>0</v>
      </c>
    </row>
    <row r="186" spans="1:18" ht="10.5">
      <c r="A186" s="215" t="s">
        <v>3</v>
      </c>
      <c r="B186" s="215"/>
      <c r="C186" s="14" t="s">
        <v>1</v>
      </c>
      <c r="D186" s="13">
        <v>13412</v>
      </c>
      <c r="E186" s="13">
        <v>32143</v>
      </c>
      <c r="F186" s="12">
        <f>E186/18</f>
        <v>1785.7222222222222</v>
      </c>
      <c r="G186" s="15">
        <v>0</v>
      </c>
      <c r="H186" s="8">
        <f>SUM(F186,G187)</f>
        <v>1785.7222222222222</v>
      </c>
      <c r="I186" s="13">
        <f>SUM(I184)</f>
        <v>7550</v>
      </c>
      <c r="J186" s="13">
        <f>SUM(J184)</f>
        <v>19980</v>
      </c>
      <c r="K186" s="8">
        <f>J186/18</f>
        <v>1110</v>
      </c>
      <c r="L186" s="8">
        <v>0</v>
      </c>
      <c r="M186" s="8">
        <f>SUM(K186,L187)</f>
        <v>1110</v>
      </c>
      <c r="N186" s="9">
        <f>SUM(D186,I186)</f>
        <v>20962</v>
      </c>
      <c r="O186" s="9">
        <f>SUM(E186,J186)</f>
        <v>52123</v>
      </c>
      <c r="P186" s="8">
        <f>O186/36</f>
        <v>1447.861111111111</v>
      </c>
      <c r="Q186" s="8">
        <v>0</v>
      </c>
      <c r="R186" s="8">
        <f>SUM(P186,Q187)</f>
        <v>1447.861111111111</v>
      </c>
    </row>
    <row r="187" spans="1:18" ht="10.5">
      <c r="A187" s="215"/>
      <c r="B187" s="215"/>
      <c r="C187" s="14" t="s">
        <v>0</v>
      </c>
      <c r="D187" s="13">
        <v>0</v>
      </c>
      <c r="E187" s="13">
        <v>0</v>
      </c>
      <c r="F187" s="12">
        <f>E187/12</f>
        <v>0</v>
      </c>
      <c r="G187" s="12">
        <f>F187*2</f>
        <v>0</v>
      </c>
      <c r="H187" s="11">
        <v>0</v>
      </c>
      <c r="I187" s="10">
        <v>0</v>
      </c>
      <c r="J187" s="10">
        <v>0</v>
      </c>
      <c r="K187" s="8">
        <f>J187/12</f>
        <v>0</v>
      </c>
      <c r="L187" s="8">
        <f>K187*2</f>
        <v>0</v>
      </c>
      <c r="M187" s="8">
        <v>0</v>
      </c>
      <c r="N187" s="9">
        <f>SUM(D187,I187)</f>
        <v>0</v>
      </c>
      <c r="O187" s="9">
        <f>SUM(E187,J187)</f>
        <v>0</v>
      </c>
      <c r="P187" s="8">
        <f>O187/24</f>
        <v>0</v>
      </c>
      <c r="Q187" s="8">
        <f>P187*2</f>
        <v>0</v>
      </c>
      <c r="R187" s="8">
        <v>0</v>
      </c>
    </row>
    <row r="188" spans="1:18" ht="10.5">
      <c r="A188" s="43" t="s">
        <v>4</v>
      </c>
      <c r="B188" s="42"/>
      <c r="C188" s="36"/>
      <c r="D188" s="35"/>
      <c r="E188" s="35"/>
      <c r="F188" s="34"/>
      <c r="G188" s="34"/>
      <c r="H188" s="34"/>
      <c r="I188" s="33"/>
      <c r="J188" s="33"/>
      <c r="K188" s="32"/>
      <c r="L188" s="41"/>
      <c r="M188" s="40"/>
      <c r="N188" s="29">
        <f>SUM(D188,I188)</f>
        <v>0</v>
      </c>
      <c r="O188" s="28"/>
      <c r="P188" s="39"/>
      <c r="Q188" s="26"/>
      <c r="R188" s="26"/>
    </row>
    <row r="189" spans="1:18" ht="10.5">
      <c r="A189" s="38"/>
      <c r="B189" s="37" t="s">
        <v>4</v>
      </c>
      <c r="C189" s="36" t="s">
        <v>1</v>
      </c>
      <c r="D189" s="35">
        <v>1864</v>
      </c>
      <c r="E189" s="35">
        <v>4487</v>
      </c>
      <c r="F189" s="34">
        <f>E189/18</f>
        <v>249.27777777777777</v>
      </c>
      <c r="G189" s="34">
        <v>0</v>
      </c>
      <c r="H189" s="34">
        <f>SUM(F189,G190)</f>
        <v>249.27777777777777</v>
      </c>
      <c r="I189" s="33">
        <v>1556</v>
      </c>
      <c r="J189" s="33">
        <v>4436</v>
      </c>
      <c r="K189" s="32">
        <f>J189/18</f>
        <v>246.44444444444446</v>
      </c>
      <c r="L189" s="31">
        <v>0</v>
      </c>
      <c r="M189" s="30">
        <f>SUM(K189,L190)</f>
        <v>246.44444444444446</v>
      </c>
      <c r="N189" s="29">
        <f>SUM(D189,I189)</f>
        <v>3420</v>
      </c>
      <c r="O189" s="28">
        <f>SUM(E189,J189)</f>
        <v>8923</v>
      </c>
      <c r="P189" s="27">
        <f>O189/36</f>
        <v>247.86111111111111</v>
      </c>
      <c r="Q189" s="26">
        <v>0</v>
      </c>
      <c r="R189" s="26">
        <f>SUM(P189,Q190)</f>
        <v>247.86111111111111</v>
      </c>
    </row>
    <row r="190" spans="1:18" ht="10.5">
      <c r="A190" s="25"/>
      <c r="B190" s="24"/>
      <c r="C190" s="23" t="s">
        <v>0</v>
      </c>
      <c r="D190" s="22">
        <v>0</v>
      </c>
      <c r="E190" s="22">
        <v>0</v>
      </c>
      <c r="F190" s="16">
        <f>E190/12</f>
        <v>0</v>
      </c>
      <c r="G190" s="16">
        <f>F190*1.8</f>
        <v>0</v>
      </c>
      <c r="H190" s="16">
        <v>0</v>
      </c>
      <c r="I190" s="18">
        <v>0</v>
      </c>
      <c r="J190" s="18">
        <v>0</v>
      </c>
      <c r="K190" s="21">
        <f>J190/12</f>
        <v>0</v>
      </c>
      <c r="L190" s="20">
        <f>K190*1.8</f>
        <v>0</v>
      </c>
      <c r="M190" s="19">
        <v>0</v>
      </c>
      <c r="N190" s="18">
        <v>0</v>
      </c>
      <c r="O190" s="18">
        <v>0</v>
      </c>
      <c r="P190" s="17">
        <f>O190/24</f>
        <v>0</v>
      </c>
      <c r="Q190" s="16">
        <f>P190*1.8</f>
        <v>0</v>
      </c>
      <c r="R190" s="16">
        <v>0</v>
      </c>
    </row>
    <row r="191" spans="1:18" ht="10.5">
      <c r="A191" s="215" t="s">
        <v>3</v>
      </c>
      <c r="B191" s="215"/>
      <c r="C191" s="14" t="s">
        <v>1</v>
      </c>
      <c r="D191" s="13">
        <v>1864</v>
      </c>
      <c r="E191" s="13">
        <v>4487</v>
      </c>
      <c r="F191" s="12">
        <f>E191/18</f>
        <v>249.27777777777777</v>
      </c>
      <c r="G191" s="15">
        <v>0</v>
      </c>
      <c r="H191" s="8">
        <f>SUM(F191,G192)</f>
        <v>249.27777777777777</v>
      </c>
      <c r="I191" s="13">
        <f>SUM(I189)</f>
        <v>1556</v>
      </c>
      <c r="J191" s="13">
        <f>SUM(J189)</f>
        <v>4436</v>
      </c>
      <c r="K191" s="8">
        <f>J191/18</f>
        <v>246.44444444444446</v>
      </c>
      <c r="L191" s="8">
        <v>0</v>
      </c>
      <c r="M191" s="8">
        <f>SUM(K191,L192)</f>
        <v>246.44444444444446</v>
      </c>
      <c r="N191" s="9">
        <f>SUM(D191,I191)</f>
        <v>3420</v>
      </c>
      <c r="O191" s="9">
        <f>SUM(E191,J191)</f>
        <v>8923</v>
      </c>
      <c r="P191" s="8">
        <f>O191/36</f>
        <v>247.86111111111111</v>
      </c>
      <c r="Q191" s="8">
        <v>0</v>
      </c>
      <c r="R191" s="8">
        <f>SUM(P191,Q192)</f>
        <v>247.86111111111111</v>
      </c>
    </row>
    <row r="192" spans="1:18" ht="10.5">
      <c r="A192" s="215"/>
      <c r="B192" s="215"/>
      <c r="C192" s="14" t="s">
        <v>0</v>
      </c>
      <c r="D192" s="13">
        <v>0</v>
      </c>
      <c r="E192" s="13">
        <v>0</v>
      </c>
      <c r="F192" s="12">
        <f>E192/12</f>
        <v>0</v>
      </c>
      <c r="G192" s="12">
        <f>F192*1.8</f>
        <v>0</v>
      </c>
      <c r="H192" s="11">
        <v>0</v>
      </c>
      <c r="I192" s="10">
        <v>0</v>
      </c>
      <c r="J192" s="10">
        <v>0</v>
      </c>
      <c r="K192" s="8">
        <f>J192/12</f>
        <v>0</v>
      </c>
      <c r="L192" s="8">
        <f>K192*1.8</f>
        <v>0</v>
      </c>
      <c r="M192" s="8">
        <v>0</v>
      </c>
      <c r="N192" s="9">
        <f>SUM(D192,I192)</f>
        <v>0</v>
      </c>
      <c r="O192" s="9">
        <f>SUM(E192,J192)</f>
        <v>0</v>
      </c>
      <c r="P192" s="8">
        <f>O192/24</f>
        <v>0</v>
      </c>
      <c r="Q192" s="8">
        <f>P192*1.8</f>
        <v>0</v>
      </c>
      <c r="R192" s="8">
        <v>0</v>
      </c>
    </row>
    <row r="193" spans="1:18" s="4" customFormat="1" ht="10.5" customHeight="1">
      <c r="A193" s="216" t="s">
        <v>2</v>
      </c>
      <c r="B193" s="216"/>
      <c r="C193" s="7" t="s">
        <v>1</v>
      </c>
      <c r="D193" s="5">
        <f aca="true" t="shared" si="19" ref="D193:R193">SUM(D9,D38,D45,D72,D87,D100,D105,D128,D133,D138,D143,D148,D153,D158,D163,D168,D173,D178,D182,D186,D191)</f>
        <v>115843</v>
      </c>
      <c r="E193" s="5">
        <f t="shared" si="19"/>
        <v>277301.11</v>
      </c>
      <c r="F193" s="6">
        <f t="shared" si="19"/>
        <v>15405.617222222221</v>
      </c>
      <c r="G193" s="6">
        <f t="shared" si="19"/>
        <v>0</v>
      </c>
      <c r="H193" s="6">
        <f t="shared" si="19"/>
        <v>16245.483888888886</v>
      </c>
      <c r="I193" s="5">
        <f t="shared" si="19"/>
        <v>101525</v>
      </c>
      <c r="J193" s="5">
        <f t="shared" si="19"/>
        <v>255138</v>
      </c>
      <c r="K193" s="6">
        <f t="shared" si="19"/>
        <v>14174.333333333334</v>
      </c>
      <c r="L193" s="6">
        <f t="shared" si="19"/>
        <v>0</v>
      </c>
      <c r="M193" s="6">
        <f t="shared" si="19"/>
        <v>15223.91666666667</v>
      </c>
      <c r="N193" s="5">
        <f t="shared" si="19"/>
        <v>217368</v>
      </c>
      <c r="O193" s="5">
        <f t="shared" si="19"/>
        <v>532439.11</v>
      </c>
      <c r="P193" s="6">
        <f t="shared" si="19"/>
        <v>14789.975277777778</v>
      </c>
      <c r="Q193" s="6">
        <f t="shared" si="19"/>
        <v>0</v>
      </c>
      <c r="R193" s="6">
        <f t="shared" si="19"/>
        <v>15734.700277777776</v>
      </c>
    </row>
    <row r="194" spans="1:18" s="4" customFormat="1" ht="10.5">
      <c r="A194" s="216"/>
      <c r="B194" s="216"/>
      <c r="C194" s="7" t="s">
        <v>0</v>
      </c>
      <c r="D194" s="5">
        <f aca="true" t="shared" si="20" ref="D194:R194">SUM(D10,D39,D46,D73,D88,D101,D106,D129,D134,D139,D144,D149,D154,D159,D164,D169,D174,D179,D183,D187,D192)</f>
        <v>2187</v>
      </c>
      <c r="E194" s="5">
        <f t="shared" si="20"/>
        <v>6148</v>
      </c>
      <c r="F194" s="6">
        <f t="shared" si="20"/>
        <v>512.3333333333333</v>
      </c>
      <c r="G194" s="6">
        <f t="shared" si="20"/>
        <v>839.8666666666667</v>
      </c>
      <c r="H194" s="6">
        <f t="shared" si="20"/>
        <v>0</v>
      </c>
      <c r="I194" s="5">
        <f t="shared" si="20"/>
        <v>1749</v>
      </c>
      <c r="J194" s="5">
        <f t="shared" si="20"/>
        <v>7820</v>
      </c>
      <c r="K194" s="6">
        <f t="shared" si="20"/>
        <v>651.6666666666666</v>
      </c>
      <c r="L194" s="6">
        <f t="shared" si="20"/>
        <v>1049.5833333333333</v>
      </c>
      <c r="M194" s="6">
        <f t="shared" si="20"/>
        <v>0</v>
      </c>
      <c r="N194" s="5">
        <f t="shared" si="20"/>
        <v>3936</v>
      </c>
      <c r="O194" s="5">
        <f t="shared" si="20"/>
        <v>13968</v>
      </c>
      <c r="P194" s="6">
        <f t="shared" si="20"/>
        <v>582.0000000000001</v>
      </c>
      <c r="Q194" s="6">
        <f t="shared" si="20"/>
        <v>944.7249999999999</v>
      </c>
      <c r="R194" s="5">
        <f t="shared" si="20"/>
        <v>0</v>
      </c>
    </row>
  </sheetData>
  <sheetProtection/>
  <mergeCells count="27">
    <mergeCell ref="A9:B10"/>
    <mergeCell ref="A1:R1"/>
    <mergeCell ref="A2:B5"/>
    <mergeCell ref="D2:H2"/>
    <mergeCell ref="I2:M2"/>
    <mergeCell ref="N2:R2"/>
    <mergeCell ref="A153:B154"/>
    <mergeCell ref="A38:B39"/>
    <mergeCell ref="A45:B46"/>
    <mergeCell ref="A72:B73"/>
    <mergeCell ref="A87:B88"/>
    <mergeCell ref="A100:B101"/>
    <mergeCell ref="A105:B106"/>
    <mergeCell ref="A128:B129"/>
    <mergeCell ref="A133:B134"/>
    <mergeCell ref="A138:B139"/>
    <mergeCell ref="A143:B144"/>
    <mergeCell ref="A148:B149"/>
    <mergeCell ref="A186:B187"/>
    <mergeCell ref="A191:B192"/>
    <mergeCell ref="A193:B194"/>
    <mergeCell ref="A158:B159"/>
    <mergeCell ref="A163:B164"/>
    <mergeCell ref="A168:B169"/>
    <mergeCell ref="A173:B174"/>
    <mergeCell ref="A178:B179"/>
    <mergeCell ref="A182:B183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landscape" paperSize="9" scale="85" r:id="rId1"/>
  <headerFooter alignWithMargins="0"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Used Only</dc:creator>
  <cp:keywords/>
  <dc:description/>
  <cp:lastModifiedBy>Home Used Only</cp:lastModifiedBy>
  <cp:lastPrinted>2009-06-24T07:14:12Z</cp:lastPrinted>
  <dcterms:created xsi:type="dcterms:W3CDTF">2009-06-24T06:25:36Z</dcterms:created>
  <dcterms:modified xsi:type="dcterms:W3CDTF">2009-06-25T02:12:44Z</dcterms:modified>
  <cp:category/>
  <cp:version/>
  <cp:contentType/>
  <cp:contentStatus/>
</cp:coreProperties>
</file>